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Z:\00598\00598_40\00598_40_00_digital_final\2019_07_31_odevzdani\d3_1_komunikace_zpevnene_plochy\"/>
    </mc:Choice>
  </mc:AlternateContent>
  <bookViews>
    <workbookView xWindow="0" yWindow="0" windowWidth="28800" windowHeight="14100"/>
  </bookViews>
  <sheets>
    <sheet name="503.1 - SO503.1 - Účelová..." sheetId="1" r:id="rId1"/>
  </sheets>
  <definedNames>
    <definedName name="_xlnm._FilterDatabase" localSheetId="0" hidden="1">'503.1 - SO503.1 - Účelová...'!$C$123:$K$260</definedName>
    <definedName name="_xlnm.Print_Titles" localSheetId="0">'503.1 - SO503.1 - Účelová...'!$123:$123</definedName>
    <definedName name="_xlnm.Print_Area" localSheetId="0">'503.1 - SO503.1 - Účelová...'!$C$4:$J$76,'503.1 - SO503.1 - Účelová...'!$C$82:$J$105,'503.1 - SO503.1 - Účelová...'!$C$111:$K$260</definedName>
  </definedNames>
  <calcPr calcId="162913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K260" i="1" l="1"/>
  <c r="BI260" i="1"/>
  <c r="BH260" i="1"/>
  <c r="BG260" i="1"/>
  <c r="BF260" i="1"/>
  <c r="T260" i="1"/>
  <c r="T259" i="1" s="1"/>
  <c r="R260" i="1"/>
  <c r="R259" i="1" s="1"/>
  <c r="P260" i="1"/>
  <c r="J260" i="1"/>
  <c r="BE260" i="1" s="1"/>
  <c r="BK259" i="1"/>
  <c r="J259" i="1" s="1"/>
  <c r="J104" i="1" s="1"/>
  <c r="P259" i="1"/>
  <c r="BK257" i="1"/>
  <c r="BI257" i="1"/>
  <c r="BH257" i="1"/>
  <c r="BG257" i="1"/>
  <c r="BF257" i="1"/>
  <c r="T257" i="1"/>
  <c r="R257" i="1"/>
  <c r="P257" i="1"/>
  <c r="J257" i="1"/>
  <c r="BE257" i="1" s="1"/>
  <c r="BK255" i="1"/>
  <c r="BI255" i="1"/>
  <c r="BH255" i="1"/>
  <c r="BG255" i="1"/>
  <c r="BF255" i="1"/>
  <c r="T255" i="1"/>
  <c r="R255" i="1"/>
  <c r="P255" i="1"/>
  <c r="J255" i="1"/>
  <c r="BE255" i="1" s="1"/>
  <c r="BK251" i="1"/>
  <c r="BI251" i="1"/>
  <c r="BH251" i="1"/>
  <c r="BG251" i="1"/>
  <c r="BF251" i="1"/>
  <c r="T251" i="1"/>
  <c r="R251" i="1"/>
  <c r="P251" i="1"/>
  <c r="J251" i="1"/>
  <c r="BE251" i="1" s="1"/>
  <c r="BK247" i="1"/>
  <c r="BI247" i="1"/>
  <c r="BH247" i="1"/>
  <c r="BG247" i="1"/>
  <c r="BF247" i="1"/>
  <c r="T247" i="1"/>
  <c r="R247" i="1"/>
  <c r="P247" i="1"/>
  <c r="J247" i="1"/>
  <c r="BE247" i="1" s="1"/>
  <c r="BK242" i="1"/>
  <c r="BI242" i="1"/>
  <c r="BH242" i="1"/>
  <c r="BG242" i="1"/>
  <c r="BF242" i="1"/>
  <c r="BE242" i="1"/>
  <c r="T242" i="1"/>
  <c r="R242" i="1"/>
  <c r="P242" i="1"/>
  <c r="J242" i="1"/>
  <c r="BK239" i="1"/>
  <c r="BI239" i="1"/>
  <c r="BH239" i="1"/>
  <c r="BG239" i="1"/>
  <c r="BF239" i="1"/>
  <c r="T239" i="1"/>
  <c r="R239" i="1"/>
  <c r="P239" i="1"/>
  <c r="J239" i="1"/>
  <c r="BE239" i="1" s="1"/>
  <c r="BK236" i="1"/>
  <c r="BI236" i="1"/>
  <c r="BH236" i="1"/>
  <c r="BG236" i="1"/>
  <c r="BF236" i="1"/>
  <c r="T236" i="1"/>
  <c r="R236" i="1"/>
  <c r="P236" i="1"/>
  <c r="J236" i="1"/>
  <c r="BE236" i="1" s="1"/>
  <c r="BK231" i="1"/>
  <c r="BI231" i="1"/>
  <c r="BH231" i="1"/>
  <c r="BG231" i="1"/>
  <c r="BF231" i="1"/>
  <c r="T231" i="1"/>
  <c r="R231" i="1"/>
  <c r="R221" i="1" s="1"/>
  <c r="P231" i="1"/>
  <c r="J231" i="1"/>
  <c r="BE231" i="1" s="1"/>
  <c r="BK226" i="1"/>
  <c r="BI226" i="1"/>
  <c r="BH226" i="1"/>
  <c r="BG226" i="1"/>
  <c r="BF226" i="1"/>
  <c r="BE226" i="1"/>
  <c r="T226" i="1"/>
  <c r="R226" i="1"/>
  <c r="P226" i="1"/>
  <c r="J226" i="1"/>
  <c r="BK222" i="1"/>
  <c r="BI222" i="1"/>
  <c r="BH222" i="1"/>
  <c r="BG222" i="1"/>
  <c r="BF222" i="1"/>
  <c r="BE222" i="1"/>
  <c r="T222" i="1"/>
  <c r="R222" i="1"/>
  <c r="P222" i="1"/>
  <c r="J222" i="1"/>
  <c r="BK220" i="1"/>
  <c r="BI220" i="1"/>
  <c r="BH220" i="1"/>
  <c r="BG220" i="1"/>
  <c r="BF220" i="1"/>
  <c r="T220" i="1"/>
  <c r="R220" i="1"/>
  <c r="P220" i="1"/>
  <c r="J220" i="1"/>
  <c r="BE220" i="1" s="1"/>
  <c r="BK219" i="1"/>
  <c r="BI219" i="1"/>
  <c r="BH219" i="1"/>
  <c r="BG219" i="1"/>
  <c r="BF219" i="1"/>
  <c r="BE219" i="1"/>
  <c r="T219" i="1"/>
  <c r="R219" i="1"/>
  <c r="P219" i="1"/>
  <c r="J219" i="1"/>
  <c r="BK218" i="1"/>
  <c r="BI218" i="1"/>
  <c r="BH218" i="1"/>
  <c r="BG218" i="1"/>
  <c r="BF218" i="1"/>
  <c r="T218" i="1"/>
  <c r="R218" i="1"/>
  <c r="P218" i="1"/>
  <c r="J218" i="1"/>
  <c r="BE218" i="1" s="1"/>
  <c r="BK216" i="1"/>
  <c r="BI216" i="1"/>
  <c r="BH216" i="1"/>
  <c r="BG216" i="1"/>
  <c r="BF216" i="1"/>
  <c r="T216" i="1"/>
  <c r="R216" i="1"/>
  <c r="P216" i="1"/>
  <c r="J216" i="1"/>
  <c r="BE216" i="1" s="1"/>
  <c r="BK214" i="1"/>
  <c r="BI214" i="1"/>
  <c r="BH214" i="1"/>
  <c r="BG214" i="1"/>
  <c r="BF214" i="1"/>
  <c r="T214" i="1"/>
  <c r="R214" i="1"/>
  <c r="P214" i="1"/>
  <c r="J214" i="1"/>
  <c r="BE214" i="1" s="1"/>
  <c r="BK213" i="1"/>
  <c r="BI213" i="1"/>
  <c r="BH213" i="1"/>
  <c r="BG213" i="1"/>
  <c r="BF213" i="1"/>
  <c r="BE213" i="1"/>
  <c r="T213" i="1"/>
  <c r="R213" i="1"/>
  <c r="P213" i="1"/>
  <c r="J213" i="1"/>
  <c r="BK211" i="1"/>
  <c r="BI211" i="1"/>
  <c r="BH211" i="1"/>
  <c r="BG211" i="1"/>
  <c r="BF211" i="1"/>
  <c r="T211" i="1"/>
  <c r="R211" i="1"/>
  <c r="P211" i="1"/>
  <c r="J211" i="1"/>
  <c r="BE211" i="1" s="1"/>
  <c r="BK209" i="1"/>
  <c r="BI209" i="1"/>
  <c r="BH209" i="1"/>
  <c r="BG209" i="1"/>
  <c r="BF209" i="1"/>
  <c r="T209" i="1"/>
  <c r="R209" i="1"/>
  <c r="P209" i="1"/>
  <c r="J209" i="1"/>
  <c r="BE209" i="1" s="1"/>
  <c r="BK207" i="1"/>
  <c r="BI207" i="1"/>
  <c r="BH207" i="1"/>
  <c r="BG207" i="1"/>
  <c r="BF207" i="1"/>
  <c r="T207" i="1"/>
  <c r="R207" i="1"/>
  <c r="P207" i="1"/>
  <c r="J207" i="1"/>
  <c r="BE207" i="1" s="1"/>
  <c r="BK205" i="1"/>
  <c r="BI205" i="1"/>
  <c r="BH205" i="1"/>
  <c r="BG205" i="1"/>
  <c r="BF205" i="1"/>
  <c r="T205" i="1"/>
  <c r="R205" i="1"/>
  <c r="P205" i="1"/>
  <c r="J205" i="1"/>
  <c r="BE205" i="1" s="1"/>
  <c r="BK204" i="1"/>
  <c r="BI204" i="1"/>
  <c r="BH204" i="1"/>
  <c r="BG204" i="1"/>
  <c r="BF204" i="1"/>
  <c r="T204" i="1"/>
  <c r="R204" i="1"/>
  <c r="P204" i="1"/>
  <c r="J204" i="1"/>
  <c r="BE204" i="1" s="1"/>
  <c r="BK203" i="1"/>
  <c r="BI203" i="1"/>
  <c r="BH203" i="1"/>
  <c r="BG203" i="1"/>
  <c r="BF203" i="1"/>
  <c r="T203" i="1"/>
  <c r="R203" i="1"/>
  <c r="P203" i="1"/>
  <c r="J203" i="1"/>
  <c r="BE203" i="1" s="1"/>
  <c r="BK201" i="1"/>
  <c r="BI201" i="1"/>
  <c r="BH201" i="1"/>
  <c r="BG201" i="1"/>
  <c r="BF201" i="1"/>
  <c r="BE201" i="1"/>
  <c r="T201" i="1"/>
  <c r="R201" i="1"/>
  <c r="P201" i="1"/>
  <c r="J201" i="1"/>
  <c r="BK199" i="1"/>
  <c r="BI199" i="1"/>
  <c r="BH199" i="1"/>
  <c r="BG199" i="1"/>
  <c r="BF199" i="1"/>
  <c r="BE199" i="1"/>
  <c r="T199" i="1"/>
  <c r="R199" i="1"/>
  <c r="P199" i="1"/>
  <c r="J199" i="1"/>
  <c r="BK197" i="1"/>
  <c r="BI197" i="1"/>
  <c r="BH197" i="1"/>
  <c r="BG197" i="1"/>
  <c r="BF197" i="1"/>
  <c r="T197" i="1"/>
  <c r="R197" i="1"/>
  <c r="P197" i="1"/>
  <c r="J197" i="1"/>
  <c r="BE197" i="1" s="1"/>
  <c r="BK196" i="1"/>
  <c r="BI196" i="1"/>
  <c r="BH196" i="1"/>
  <c r="BG196" i="1"/>
  <c r="BF196" i="1"/>
  <c r="T196" i="1"/>
  <c r="R196" i="1"/>
  <c r="P196" i="1"/>
  <c r="J196" i="1"/>
  <c r="BE196" i="1" s="1"/>
  <c r="BK195" i="1"/>
  <c r="BI195" i="1"/>
  <c r="BH195" i="1"/>
  <c r="BG195" i="1"/>
  <c r="BF195" i="1"/>
  <c r="T195" i="1"/>
  <c r="R195" i="1"/>
  <c r="P195" i="1"/>
  <c r="P194" i="1" s="1"/>
  <c r="J195" i="1"/>
  <c r="BE195" i="1" s="1"/>
  <c r="BK192" i="1"/>
  <c r="BI192" i="1"/>
  <c r="BH192" i="1"/>
  <c r="BG192" i="1"/>
  <c r="BF192" i="1"/>
  <c r="BE192" i="1"/>
  <c r="T192" i="1"/>
  <c r="R192" i="1"/>
  <c r="P192" i="1"/>
  <c r="J192" i="1"/>
  <c r="BK191" i="1"/>
  <c r="BI191" i="1"/>
  <c r="BH191" i="1"/>
  <c r="BG191" i="1"/>
  <c r="BF191" i="1"/>
  <c r="BE191" i="1"/>
  <c r="T191" i="1"/>
  <c r="R191" i="1"/>
  <c r="P191" i="1"/>
  <c r="J191" i="1"/>
  <c r="BK190" i="1"/>
  <c r="BI190" i="1"/>
  <c r="BH190" i="1"/>
  <c r="BG190" i="1"/>
  <c r="BF190" i="1"/>
  <c r="T190" i="1"/>
  <c r="R190" i="1"/>
  <c r="P190" i="1"/>
  <c r="J190" i="1"/>
  <c r="BE190" i="1" s="1"/>
  <c r="BK189" i="1"/>
  <c r="BK188" i="1" s="1"/>
  <c r="J188" i="1" s="1"/>
  <c r="J101" i="1" s="1"/>
  <c r="BI189" i="1"/>
  <c r="BH189" i="1"/>
  <c r="BG189" i="1"/>
  <c r="BF189" i="1"/>
  <c r="T189" i="1"/>
  <c r="R189" i="1"/>
  <c r="R188" i="1" s="1"/>
  <c r="P189" i="1"/>
  <c r="P188" i="1" s="1"/>
  <c r="J189" i="1"/>
  <c r="BE189" i="1" s="1"/>
  <c r="BK186" i="1"/>
  <c r="BI186" i="1"/>
  <c r="BH186" i="1"/>
  <c r="BG186" i="1"/>
  <c r="BF186" i="1"/>
  <c r="T186" i="1"/>
  <c r="R186" i="1"/>
  <c r="P186" i="1"/>
  <c r="J186" i="1"/>
  <c r="BE186" i="1" s="1"/>
  <c r="BK185" i="1"/>
  <c r="BI185" i="1"/>
  <c r="BH185" i="1"/>
  <c r="BG185" i="1"/>
  <c r="BF185" i="1"/>
  <c r="T185" i="1"/>
  <c r="R185" i="1"/>
  <c r="P185" i="1"/>
  <c r="J185" i="1"/>
  <c r="BE185" i="1" s="1"/>
  <c r="BK183" i="1"/>
  <c r="BI183" i="1"/>
  <c r="BH183" i="1"/>
  <c r="BG183" i="1"/>
  <c r="BF183" i="1"/>
  <c r="BE183" i="1"/>
  <c r="T183" i="1"/>
  <c r="R183" i="1"/>
  <c r="P183" i="1"/>
  <c r="J183" i="1"/>
  <c r="BK182" i="1"/>
  <c r="BI182" i="1"/>
  <c r="BH182" i="1"/>
  <c r="BG182" i="1"/>
  <c r="BF182" i="1"/>
  <c r="BE182" i="1"/>
  <c r="T182" i="1"/>
  <c r="R182" i="1"/>
  <c r="P182" i="1"/>
  <c r="J182" i="1"/>
  <c r="BK180" i="1"/>
  <c r="BI180" i="1"/>
  <c r="BH180" i="1"/>
  <c r="BG180" i="1"/>
  <c r="BF180" i="1"/>
  <c r="T180" i="1"/>
  <c r="R180" i="1"/>
  <c r="P180" i="1"/>
  <c r="J180" i="1"/>
  <c r="BE180" i="1" s="1"/>
  <c r="BK178" i="1"/>
  <c r="BK172" i="1" s="1"/>
  <c r="J172" i="1" s="1"/>
  <c r="J100" i="1" s="1"/>
  <c r="BI178" i="1"/>
  <c r="BH178" i="1"/>
  <c r="BG178" i="1"/>
  <c r="BF178" i="1"/>
  <c r="T178" i="1"/>
  <c r="R178" i="1"/>
  <c r="P178" i="1"/>
  <c r="P172" i="1" s="1"/>
  <c r="J178" i="1"/>
  <c r="BE178" i="1" s="1"/>
  <c r="BK173" i="1"/>
  <c r="BI173" i="1"/>
  <c r="BH173" i="1"/>
  <c r="BG173" i="1"/>
  <c r="BF173" i="1"/>
  <c r="T173" i="1"/>
  <c r="R173" i="1"/>
  <c r="P173" i="1"/>
  <c r="J173" i="1"/>
  <c r="BE173" i="1" s="1"/>
  <c r="BK170" i="1"/>
  <c r="BI170" i="1"/>
  <c r="BH170" i="1"/>
  <c r="BG170" i="1"/>
  <c r="BF170" i="1"/>
  <c r="BE170" i="1"/>
  <c r="T170" i="1"/>
  <c r="R170" i="1"/>
  <c r="P170" i="1"/>
  <c r="J170" i="1"/>
  <c r="BK169" i="1"/>
  <c r="BI169" i="1"/>
  <c r="BH169" i="1"/>
  <c r="BG169" i="1"/>
  <c r="BF169" i="1"/>
  <c r="T169" i="1"/>
  <c r="R169" i="1"/>
  <c r="P169" i="1"/>
  <c r="J169" i="1"/>
  <c r="BE169" i="1" s="1"/>
  <c r="BK167" i="1"/>
  <c r="BI167" i="1"/>
  <c r="BH167" i="1"/>
  <c r="BG167" i="1"/>
  <c r="BF167" i="1"/>
  <c r="T167" i="1"/>
  <c r="R167" i="1"/>
  <c r="P167" i="1"/>
  <c r="J167" i="1"/>
  <c r="BE167" i="1" s="1"/>
  <c r="BK165" i="1"/>
  <c r="BI165" i="1"/>
  <c r="BH165" i="1"/>
  <c r="BG165" i="1"/>
  <c r="BF165" i="1"/>
  <c r="T165" i="1"/>
  <c r="R165" i="1"/>
  <c r="R162" i="1" s="1"/>
  <c r="P165" i="1"/>
  <c r="P162" i="1" s="1"/>
  <c r="J165" i="1"/>
  <c r="BE165" i="1" s="1"/>
  <c r="BK163" i="1"/>
  <c r="BI163" i="1"/>
  <c r="BH163" i="1"/>
  <c r="BG163" i="1"/>
  <c r="BF163" i="1"/>
  <c r="BE163" i="1"/>
  <c r="T163" i="1"/>
  <c r="T162" i="1" s="1"/>
  <c r="R163" i="1"/>
  <c r="P163" i="1"/>
  <c r="J163" i="1"/>
  <c r="BK160" i="1"/>
  <c r="BI160" i="1"/>
  <c r="BH160" i="1"/>
  <c r="BG160" i="1"/>
  <c r="BF160" i="1"/>
  <c r="T160" i="1"/>
  <c r="R160" i="1"/>
  <c r="P160" i="1"/>
  <c r="J160" i="1"/>
  <c r="BE160" i="1" s="1"/>
  <c r="BK155" i="1"/>
  <c r="BI155" i="1"/>
  <c r="BH155" i="1"/>
  <c r="BG155" i="1"/>
  <c r="BF155" i="1"/>
  <c r="BE155" i="1"/>
  <c r="T155" i="1"/>
  <c r="R155" i="1"/>
  <c r="P155" i="1"/>
  <c r="J155" i="1"/>
  <c r="BK153" i="1"/>
  <c r="BI153" i="1"/>
  <c r="BH153" i="1"/>
  <c r="BG153" i="1"/>
  <c r="BF153" i="1"/>
  <c r="T153" i="1"/>
  <c r="R153" i="1"/>
  <c r="P153" i="1"/>
  <c r="J153" i="1"/>
  <c r="BE153" i="1" s="1"/>
  <c r="BK151" i="1"/>
  <c r="BI151" i="1"/>
  <c r="BH151" i="1"/>
  <c r="BG151" i="1"/>
  <c r="BF151" i="1"/>
  <c r="T151" i="1"/>
  <c r="R151" i="1"/>
  <c r="P151" i="1"/>
  <c r="J151" i="1"/>
  <c r="BE151" i="1" s="1"/>
  <c r="BK149" i="1"/>
  <c r="BI149" i="1"/>
  <c r="BH149" i="1"/>
  <c r="BG149" i="1"/>
  <c r="BF149" i="1"/>
  <c r="T149" i="1"/>
  <c r="R149" i="1"/>
  <c r="P149" i="1"/>
  <c r="J149" i="1"/>
  <c r="BE149" i="1" s="1"/>
  <c r="BK145" i="1"/>
  <c r="BI145" i="1"/>
  <c r="BH145" i="1"/>
  <c r="BG145" i="1"/>
  <c r="BF145" i="1"/>
  <c r="BE145" i="1"/>
  <c r="T145" i="1"/>
  <c r="R145" i="1"/>
  <c r="P145" i="1"/>
  <c r="J145" i="1"/>
  <c r="BK143" i="1"/>
  <c r="BI143" i="1"/>
  <c r="BH143" i="1"/>
  <c r="BG143" i="1"/>
  <c r="BF143" i="1"/>
  <c r="BE143" i="1"/>
  <c r="T143" i="1"/>
  <c r="R143" i="1"/>
  <c r="P143" i="1"/>
  <c r="J143" i="1"/>
  <c r="BK142" i="1"/>
  <c r="BI142" i="1"/>
  <c r="BH142" i="1"/>
  <c r="BG142" i="1"/>
  <c r="BF142" i="1"/>
  <c r="T142" i="1"/>
  <c r="R142" i="1"/>
  <c r="P142" i="1"/>
  <c r="J142" i="1"/>
  <c r="BE142" i="1" s="1"/>
  <c r="BK140" i="1"/>
  <c r="BI140" i="1"/>
  <c r="BH140" i="1"/>
  <c r="BG140" i="1"/>
  <c r="BF140" i="1"/>
  <c r="T140" i="1"/>
  <c r="R140" i="1"/>
  <c r="P140" i="1"/>
  <c r="J140" i="1"/>
  <c r="BE140" i="1" s="1"/>
  <c r="BK136" i="1"/>
  <c r="BI136" i="1"/>
  <c r="BH136" i="1"/>
  <c r="BG136" i="1"/>
  <c r="BF136" i="1"/>
  <c r="T136" i="1"/>
  <c r="R136" i="1"/>
  <c r="P136" i="1"/>
  <c r="J136" i="1"/>
  <c r="BE136" i="1" s="1"/>
  <c r="BK134" i="1"/>
  <c r="BI134" i="1"/>
  <c r="BH134" i="1"/>
  <c r="BG134" i="1"/>
  <c r="BF134" i="1"/>
  <c r="BE134" i="1"/>
  <c r="T134" i="1"/>
  <c r="R134" i="1"/>
  <c r="P134" i="1"/>
  <c r="J134" i="1"/>
  <c r="BK132" i="1"/>
  <c r="BI132" i="1"/>
  <c r="BH132" i="1"/>
  <c r="BG132" i="1"/>
  <c r="BF132" i="1"/>
  <c r="T132" i="1"/>
  <c r="R132" i="1"/>
  <c r="P132" i="1"/>
  <c r="J132" i="1"/>
  <c r="BE132" i="1" s="1"/>
  <c r="BK131" i="1"/>
  <c r="BI131" i="1"/>
  <c r="BH131" i="1"/>
  <c r="BG131" i="1"/>
  <c r="BF131" i="1"/>
  <c r="T131" i="1"/>
  <c r="R131" i="1"/>
  <c r="P131" i="1"/>
  <c r="J131" i="1"/>
  <c r="BE131" i="1" s="1"/>
  <c r="BK130" i="1"/>
  <c r="BI130" i="1"/>
  <c r="BH130" i="1"/>
  <c r="BG130" i="1"/>
  <c r="BF130" i="1"/>
  <c r="T130" i="1"/>
  <c r="R130" i="1"/>
  <c r="P130" i="1"/>
  <c r="J130" i="1"/>
  <c r="BE130" i="1" s="1"/>
  <c r="BK129" i="1"/>
  <c r="BI129" i="1"/>
  <c r="BH129" i="1"/>
  <c r="BG129" i="1"/>
  <c r="BF129" i="1"/>
  <c r="T129" i="1"/>
  <c r="R129" i="1"/>
  <c r="P129" i="1"/>
  <c r="J129" i="1"/>
  <c r="BE129" i="1" s="1"/>
  <c r="BK128" i="1"/>
  <c r="BI128" i="1"/>
  <c r="BH128" i="1"/>
  <c r="BG128" i="1"/>
  <c r="BF128" i="1"/>
  <c r="T128" i="1"/>
  <c r="R128" i="1"/>
  <c r="P128" i="1"/>
  <c r="J128" i="1"/>
  <c r="BE128" i="1" s="1"/>
  <c r="BK127" i="1"/>
  <c r="BI127" i="1"/>
  <c r="BH127" i="1"/>
  <c r="BG127" i="1"/>
  <c r="BF127" i="1"/>
  <c r="T127" i="1"/>
  <c r="R127" i="1"/>
  <c r="P127" i="1"/>
  <c r="J127" i="1"/>
  <c r="BE127" i="1" s="1"/>
  <c r="J118" i="1"/>
  <c r="F118" i="1"/>
  <c r="E116" i="1"/>
  <c r="F91" i="1"/>
  <c r="J89" i="1"/>
  <c r="F89" i="1"/>
  <c r="E87" i="1"/>
  <c r="E85" i="1"/>
  <c r="J37" i="1"/>
  <c r="J36" i="1"/>
  <c r="J35" i="1"/>
  <c r="J92" i="1" s="1"/>
  <c r="J120" i="1" s="1"/>
  <c r="F121" i="1" s="1"/>
  <c r="F120" i="1" s="1"/>
  <c r="E114" i="1" s="1"/>
  <c r="R172" i="1" l="1"/>
  <c r="F37" i="1"/>
  <c r="T172" i="1"/>
  <c r="T125" i="1" s="1"/>
  <c r="T124" i="1" s="1"/>
  <c r="T188" i="1"/>
  <c r="R194" i="1"/>
  <c r="BK194" i="1"/>
  <c r="J194" i="1" s="1"/>
  <c r="J102" i="1" s="1"/>
  <c r="T194" i="1"/>
  <c r="BK126" i="1"/>
  <c r="J126" i="1" s="1"/>
  <c r="J98" i="1" s="1"/>
  <c r="F34" i="1"/>
  <c r="P221" i="1"/>
  <c r="BK221" i="1"/>
  <c r="J221" i="1" s="1"/>
  <c r="J103" i="1" s="1"/>
  <c r="F35" i="1"/>
  <c r="R126" i="1"/>
  <c r="P126" i="1"/>
  <c r="BK162" i="1"/>
  <c r="J162" i="1" s="1"/>
  <c r="J99" i="1" s="1"/>
  <c r="F36" i="1"/>
  <c r="T126" i="1"/>
  <c r="T221" i="1"/>
  <c r="J33" i="1"/>
  <c r="F33" i="1"/>
  <c r="R125" i="1"/>
  <c r="R124" i="1" s="1"/>
  <c r="P125" i="1"/>
  <c r="P124" i="1" s="1"/>
  <c r="BK125" i="1"/>
  <c r="J34" i="1"/>
  <c r="J121" i="1"/>
  <c r="J91" i="1"/>
  <c r="F92" i="1"/>
  <c r="J125" i="1" l="1"/>
  <c r="J97" i="1" s="1"/>
  <c r="BK124" i="1"/>
  <c r="J124" i="1" s="1"/>
  <c r="J30" i="1" l="1"/>
  <c r="J39" i="1" s="1"/>
  <c r="J96" i="1"/>
</calcChain>
</file>

<file path=xl/sharedStrings.xml><?xml version="1.0" encoding="utf-8"?>
<sst xmlns="http://schemas.openxmlformats.org/spreadsheetml/2006/main" count="1693" uniqueCount="384">
  <si>
    <t>&gt;&gt;  skryté sloupce  &lt;&lt;</t>
  </si>
  <si>
    <t>{03a97a71-6ad9-4149-9bb0-f1cce9a5b38c}</t>
  </si>
  <si>
    <t>2</t>
  </si>
  <si>
    <t>KRYCÍ LIST SOUPISU PRACÍ</t>
  </si>
  <si>
    <t>v ---  níže se nacházejí doplnkové a pomocné údaje k sestavám  --- v</t>
  </si>
  <si>
    <t>False</t>
  </si>
  <si>
    <t>Stavba:</t>
  </si>
  <si>
    <t>Objekt:</t>
  </si>
  <si>
    <t>503.1 - SO503.1 - Účelová komunikace</t>
  </si>
  <si>
    <t>KSO:</t>
  </si>
  <si>
    <t/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</si>
  <si>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</si>
  <si>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</si>
  <si>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</si>
  <si>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</si>
  <si>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</si>
  <si>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</si>
  <si>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</si>
  <si>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</si>
  <si>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Projektant:</t>
  </si>
  <si>
    <t>Zpracovatel:</t>
  </si>
  <si>
    <t>Poznámka:</t>
  </si>
  <si>
    <t>Cena bez DPH</t>
  </si>
  <si>
    <t>Základ daně</t>
  </si>
  <si>
    <t>Sazba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</si>
  <si>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</si>
  <si>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</si>
  <si>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</si>
  <si>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</si>
  <si>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</si>
  <si>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</si>
  <si>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</si>
  <si>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</si>
  <si>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</si>
  <si>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</si>
  <si>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</si>
  <si>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</si>
  <si>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</si>
  <si>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</si>
  <si>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</si>
  <si>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</si>
  <si>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</si>
  <si>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</si>
  <si>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</si>
  <si>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</si>
  <si>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</si>
  <si>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</si>
  <si>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</si>
  <si>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</si>
  <si>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</si>
  <si>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</si>
  <si>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</si>
  <si>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</si>
  <si>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</si>
  <si>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</si>
  <si>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</si>
  <si>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Typ</t>
  </si>
  <si>
    <t>Kód</t>
  </si>
  <si>
    <t>Popis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</si>
  <si>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</si>
  <si>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</si>
  <si>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</si>
  <si>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</si>
  <si>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</si>
  <si>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</si>
  <si>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</si>
  <si>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</si>
  <si>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</si>
  <si>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</si>
  <si>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</si>
  <si>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</t>
  </si>
  <si>
    <t>HSV</t>
  </si>
  <si>
    <t>Práce a dodávky HSV</t>
  </si>
  <si>
    <t>1</t>
  </si>
  <si>
    <t>0</t>
  </si>
  <si>
    <t>ROZPOCET</t>
  </si>
  <si>
    <t>Zemní práce</t>
  </si>
  <si>
    <t>K</t>
  </si>
  <si>
    <t>113106161</t>
  </si>
  <si>
    <t>Rozebrání dlažeb a dílců vozovek a ploch s přemístěním hmot na skládku na vzdálenost do 3 m nebo s naložením na dopravní prostředek, s jakoukoliv výplní spár ručně z drobných kostek nebo odseků s ložem z kameniva</t>
  </si>
  <si>
    <t>m2</t>
  </si>
  <si>
    <t>CS ÚRS 2019 02</t>
  </si>
  <si>
    <t>4</t>
  </si>
  <si>
    <t>-777167352</t>
  </si>
  <si>
    <t>113107162</t>
  </si>
  <si>
    <t>Odstranění podkladů nebo krytů strojně plochy jednotlivě přes 50 m2 do 200 m2 s přemístěním hmot na skládku na vzdálenost do 20 m nebo s naložením na dopravní prostředek z kameniva hrubého drceného, o tl. vrstvy přes 100 do 200 mm</t>
  </si>
  <si>
    <t>422582750</t>
  </si>
  <si>
    <t>3</t>
  </si>
  <si>
    <t>113107171</t>
  </si>
  <si>
    <t>Odstranění podkladů nebo krytů strojně plochy jednotlivě přes 50 m2 do 200 m2 s přemístěním hmot na skládku na vzdálenost do 20 m nebo s naložením na dopravní prostředek z betonu prostého, o tl. vrstvy přes 100 do 150 mm</t>
  </si>
  <si>
    <t>188125832</t>
  </si>
  <si>
    <t>113107182</t>
  </si>
  <si>
    <t>Odstranění podkladů nebo krytů strojně plochy jednotlivě přes 50 m2 do 200 m2 s přemístěním hmot na skládku na vzdálenost do 20 m nebo s naložením na dopravní prostředek živičných, o tl. vrstvy přes 50 do 100 mm</t>
  </si>
  <si>
    <t>-183410816</t>
  </si>
  <si>
    <t>5</t>
  </si>
  <si>
    <t>113202111</t>
  </si>
  <si>
    <t>Vytrhání obrub  s vybouráním lože, s přemístěním hmot na skládku na vzdálenost do 3 m nebo s naložením na dopravní prostředek z krajníků nebo obrubníků stojatých</t>
  </si>
  <si>
    <t>m</t>
  </si>
  <si>
    <t>-983249707</t>
  </si>
  <si>
    <t>6</t>
  </si>
  <si>
    <t>122202201</t>
  </si>
  <si>
    <t>Odkopávky a prokopávky nezapažené pro silnice  s přemístěním výkopku v příčných profilech na vzdálenost do 15 m nebo s naložením na dopravní prostředek v hornině tř. 3 do 100 m3</t>
  </si>
  <si>
    <t>m3</t>
  </si>
  <si>
    <t>-910064132</t>
  </si>
  <si>
    <t>VV</t>
  </si>
  <si>
    <t>900*0,1/2</t>
  </si>
  <si>
    <t>True</t>
  </si>
  <si>
    <t>7</t>
  </si>
  <si>
    <t>122202209</t>
  </si>
  <si>
    <t>Odkopávky a prokopávky nezapažené pro silnice  s přemístěním výkopku v příčných profilech na vzdálenost do 15 m nebo s naložením na dopravní prostředek v hornině tř. 3 Příplatek k cenám za lepivost horniny tř. 3</t>
  </si>
  <si>
    <t>-1415272396</t>
  </si>
  <si>
    <t>45/2</t>
  </si>
  <si>
    <t>8</t>
  </si>
  <si>
    <t>131201101</t>
  </si>
  <si>
    <t>Hloubení nezapažených jam a zářezů s urovnáním dna do předepsaného profilu a spádu v hornině tř. 3 do 100 m3</t>
  </si>
  <si>
    <t>1140839714</t>
  </si>
  <si>
    <t>"pro uliční vpusti" 16,69</t>
  </si>
  <si>
    <t>"pro značky" 0,29</t>
  </si>
  <si>
    <t>Součet</t>
  </si>
  <si>
    <t>9</t>
  </si>
  <si>
    <t>131201109</t>
  </si>
  <si>
    <t>Hloubení nezapažených jam a zářezů s urovnáním dna do předepsaného profilu a spádu Příplatek k cenám za lepivost horniny tř. 3</t>
  </si>
  <si>
    <t>1341267126</t>
  </si>
  <si>
    <t>16,98/2</t>
  </si>
  <si>
    <t>10</t>
  </si>
  <si>
    <t>132201101</t>
  </si>
  <si>
    <t>Hloubení zapažených i nezapažených rýh šířky do 600 mm  s urovnáním dna do předepsaného profilu a spádu v hornině tř. 3 do 100 m3</t>
  </si>
  <si>
    <t>882032292</t>
  </si>
  <si>
    <t>11</t>
  </si>
  <si>
    <t>132201109</t>
  </si>
  <si>
    <t>Hloubení zapažených i nezapažených rýh šířky do 600 mm  s urovnáním dna do předepsaného profilu a spádu v hornině tř. 3 Příplatek k cenám za lepivost horniny tř. 3</t>
  </si>
  <si>
    <t>770007928</t>
  </si>
  <si>
    <t>3/2</t>
  </si>
  <si>
    <t>12</t>
  </si>
  <si>
    <t>162301101</t>
  </si>
  <si>
    <t>Vodorovné přemístění výkopku nebo sypaniny po suchu  na obvyklém dopravním prostředku, bez naložení výkopku, avšak se složením bez rozhrnutí z horniny tř. 1 až 4 na vzdálenost přes 50 do 500 m</t>
  </si>
  <si>
    <t>-1416346489</t>
  </si>
  <si>
    <t>"na meziskládku" 27,35</t>
  </si>
  <si>
    <t>"pro zásypy" 27,35</t>
  </si>
  <si>
    <t>13</t>
  </si>
  <si>
    <t>162701105</t>
  </si>
  <si>
    <t>Vodorovné přemístění výkopku nebo sypaniny po suchu  na obvyklém dopravním prostředku, bez naložení výkopku, avšak se složením bez rozhrnutí z horniny tř. 1 až 4 na vzdálenost přes 9 000 do 10 000 m</t>
  </si>
  <si>
    <t>1428468243</t>
  </si>
  <si>
    <t>45+16,98+3-27,35</t>
  </si>
  <si>
    <t>14</t>
  </si>
  <si>
    <t>167101101</t>
  </si>
  <si>
    <t>Nakládání, skládání a překládání neulehlého výkopku nebo sypaniny  nakládání, množství do 100 m3, z hornin tř. 1 až 4</t>
  </si>
  <si>
    <t>1596578774</t>
  </si>
  <si>
    <t>15</t>
  </si>
  <si>
    <t>171201211</t>
  </si>
  <si>
    <t>Poplatek za uložení stavebního odpadu na skládce (skládkovné) zeminy a kameniva zatříděného do Katalogu odpadů pod kódem 170 504</t>
  </si>
  <si>
    <t>t</t>
  </si>
  <si>
    <t>-182409448</t>
  </si>
  <si>
    <t>37,63*1,8</t>
  </si>
  <si>
    <t>16</t>
  </si>
  <si>
    <t>174101101</t>
  </si>
  <si>
    <t>Zásyp sypaninou z jakékoliv horniny  s uložením výkopku ve vrstvách se zhutněním jam, šachet, rýh nebo kolem objektů v těchto vykopávkách</t>
  </si>
  <si>
    <t>-1690705940</t>
  </si>
  <si>
    <t>"po vybouraných obrubnících" 13</t>
  </si>
  <si>
    <t>"liniová vpusť" 1</t>
  </si>
  <si>
    <t>"uliční vpustě" 13,35</t>
  </si>
  <si>
    <t>17</t>
  </si>
  <si>
    <t>181951102</t>
  </si>
  <si>
    <t>Úprava pláně vyrovnáním výškových rozdílů  v hornině tř. 1 až 4 se zhutněním</t>
  </si>
  <si>
    <t>1620557702</t>
  </si>
  <si>
    <t>900+14</t>
  </si>
  <si>
    <t>Zakládání</t>
  </si>
  <si>
    <t>18</t>
  </si>
  <si>
    <t>211561111</t>
  </si>
  <si>
    <t>Výplň kamenivem do rýh odvodňovacích žeber nebo trativodů  bez zhutnění, s úpravou povrchu výplně kamenivem hrubým drceným frakce 4 až 16 mm</t>
  </si>
  <si>
    <t>-71859047</t>
  </si>
  <si>
    <t>160*0,15</t>
  </si>
  <si>
    <t>19</t>
  </si>
  <si>
    <t>211971110</t>
  </si>
  <si>
    <t>Zřízení opláštění výplně z geotextilie odvodňovacích žeber nebo trativodů  v rýze nebo zářezu se stěnami šikmými o sklonu do 1:2</t>
  </si>
  <si>
    <t>-1875539866</t>
  </si>
  <si>
    <t>160*0,4*4</t>
  </si>
  <si>
    <t>20</t>
  </si>
  <si>
    <t>M</t>
  </si>
  <si>
    <t>69311068</t>
  </si>
  <si>
    <t>geotextilie netkaná separační, ochranná, filtrační, drenážní PP 300g/m2</t>
  </si>
  <si>
    <t>-487016311</t>
  </si>
  <si>
    <t>256*1,15</t>
  </si>
  <si>
    <t>21</t>
  </si>
  <si>
    <t>212755215</t>
  </si>
  <si>
    <t>Trativody bez lože z drenážních trubek  plastových flexibilních D 125 mm</t>
  </si>
  <si>
    <t>-366334608</t>
  </si>
  <si>
    <t>22</t>
  </si>
  <si>
    <t>275311125</t>
  </si>
  <si>
    <t>Základové konstrukce z betonu prostého patky a bloky ve výkopu nebo na hlavách pilot C 16/20</t>
  </si>
  <si>
    <t>277264916</t>
  </si>
  <si>
    <t>"pro sloupky svisl.značení" 0,29</t>
  </si>
  <si>
    <t>Komunikace pozemní</t>
  </si>
  <si>
    <t>23</t>
  </si>
  <si>
    <t>564851111</t>
  </si>
  <si>
    <t>Podklad ze štěrkodrti ŠD  s rozprostřením a zhutněním, po zhutnění tl. 150 mm</t>
  </si>
  <si>
    <t>-1724949776</t>
  </si>
  <si>
    <t>"ŠD-A 0/32" 900</t>
  </si>
  <si>
    <t>"ŠD-B 16/63" 900</t>
  </si>
  <si>
    <t>"ŠD-B 0/32" 14</t>
  </si>
  <si>
    <t>24</t>
  </si>
  <si>
    <t>591241111</t>
  </si>
  <si>
    <t>Kladení dlažby z kostek  s provedením lože do tl. 50 mm, s vyplněním spár, s dvojím beraněním a se smetením přebytečného materiálu na krajnici drobných z kamene, do lože z cementové malty</t>
  </si>
  <si>
    <t>1106326769</t>
  </si>
  <si>
    <t>"dvojřádek" 16*0,2</t>
  </si>
  <si>
    <t>25</t>
  </si>
  <si>
    <t>58381009.1</t>
  </si>
  <si>
    <t>kostka dlažební žula drobná 10/10/10 - stávající - neoceňovat</t>
  </si>
  <si>
    <t>-189346054</t>
  </si>
  <si>
    <t>3,2*1,02</t>
  </si>
  <si>
    <t>26</t>
  </si>
  <si>
    <t>596211113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</si>
  <si>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přes 300 m2</t>
  </si>
  <si>
    <t>1466618509</t>
  </si>
  <si>
    <t>27</t>
  </si>
  <si>
    <t>592450221</t>
  </si>
  <si>
    <t>dlažba zámková 200x200x60mm přírodní</t>
  </si>
  <si>
    <t>-1607816388</t>
  </si>
  <si>
    <t>14*1,02</t>
  </si>
  <si>
    <t>28</t>
  </si>
  <si>
    <t>596212213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</si>
  <si>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A, pro plochy přes 300 m2</t>
  </si>
  <si>
    <t>-818969163</t>
  </si>
  <si>
    <t>29</t>
  </si>
  <si>
    <t>59245019</t>
  </si>
  <si>
    <t>dlažba tvar I betonová 200x100x80mm přírodní</t>
  </si>
  <si>
    <t>-1608343850</t>
  </si>
  <si>
    <t>900*1,02</t>
  </si>
  <si>
    <t>Trubní vedení</t>
  </si>
  <si>
    <t>30</t>
  </si>
  <si>
    <t>895941311</t>
  </si>
  <si>
    <t>Zřízení vpusti kanalizační  uliční z betonových dílců typ UVB-50</t>
  </si>
  <si>
    <t>kus</t>
  </si>
  <si>
    <t>1893699258</t>
  </si>
  <si>
    <t>31</t>
  </si>
  <si>
    <t>899211113</t>
  </si>
  <si>
    <t>Osazení litinových mříží s rámem na šachtách tunelové stoky  hmotnosti jednotlivě přes 100 do 150 kg</t>
  </si>
  <si>
    <t>392090446</t>
  </si>
  <si>
    <t>32</t>
  </si>
  <si>
    <t>59223827</t>
  </si>
  <si>
    <t>vpusť uliční skruž betonová - kompletní dodávka vč. mříže s kalovým košem</t>
  </si>
  <si>
    <t>219917459</t>
  </si>
  <si>
    <t>33</t>
  </si>
  <si>
    <t>899623151</t>
  </si>
  <si>
    <t>Obetonování potrubí nebo zdiva stok betonem prostým v otevřeném výkopu, beton tř. C 16/20</t>
  </si>
  <si>
    <t>-1392340515</t>
  </si>
  <si>
    <t>"liniová vpusť" 2</t>
  </si>
  <si>
    <t>Ostatní konstrukce a práce, bourání</t>
  </si>
  <si>
    <t>34</t>
  </si>
  <si>
    <t>914111111</t>
  </si>
  <si>
    <t>Montáž svislé dopravní značky základní  velikosti do 1 m2 objímkami na sloupky nebo konzoly</t>
  </si>
  <si>
    <t>-1307214197</t>
  </si>
  <si>
    <t>35</t>
  </si>
  <si>
    <t>914111112</t>
  </si>
  <si>
    <t>Montáž svislé dopravní značky základní  velikosti do 1 m2 páskováním na sloupy</t>
  </si>
  <si>
    <t>728163692</t>
  </si>
  <si>
    <t>36</t>
  </si>
  <si>
    <t>40445610</t>
  </si>
  <si>
    <t>značky upravující přednost P1, P4 1250mm retroreflexní</t>
  </si>
  <si>
    <t>395354441</t>
  </si>
  <si>
    <t>"IP4" 1</t>
  </si>
  <si>
    <t>37</t>
  </si>
  <si>
    <t>40445630</t>
  </si>
  <si>
    <t>informativní značky směrové IS1b, IS2b, IS3b, IS4b, IS19b 1100x500mm</t>
  </si>
  <si>
    <t>1905658827</t>
  </si>
  <si>
    <t>"IS4b" 2</t>
  </si>
  <si>
    <t>38</t>
  </si>
  <si>
    <t>40445625</t>
  </si>
  <si>
    <t>informativní značky provozní IP8, IP9, IP11-IP13 500x700mm</t>
  </si>
  <si>
    <t>1581783778</t>
  </si>
  <si>
    <t>"IP12" 6</t>
  </si>
  <si>
    <t>39</t>
  </si>
  <si>
    <t>914511111</t>
  </si>
  <si>
    <t>Montáž sloupku dopravních značek  délky do 3,5 m do betonového základu</t>
  </si>
  <si>
    <t>-914579893</t>
  </si>
  <si>
    <t>40</t>
  </si>
  <si>
    <t>40445230</t>
  </si>
  <si>
    <t>sloupek pro dopravní značku Zn D 70mm v 3,5m</t>
  </si>
  <si>
    <t>-559588001</t>
  </si>
  <si>
    <t>41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</si>
  <si>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</si>
  <si>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</si>
  <si>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-667328308</t>
  </si>
  <si>
    <t>302+23+3</t>
  </si>
  <si>
    <t>42</t>
  </si>
  <si>
    <t>59217029</t>
  </si>
  <si>
    <t>obrubník betonový silniční nájezdový 1000x150x150mm</t>
  </si>
  <si>
    <t>620048708</t>
  </si>
  <si>
    <t>23*1,01</t>
  </si>
  <si>
    <t>43</t>
  </si>
  <si>
    <t>59217030</t>
  </si>
  <si>
    <t>obrubník betonový silniční přechodový 1000x150x150-250mm</t>
  </si>
  <si>
    <t>-394693432</t>
  </si>
  <si>
    <t>3*1,01</t>
  </si>
  <si>
    <t>44</t>
  </si>
  <si>
    <t>59217031</t>
  </si>
  <si>
    <t>obrubník betonový silniční 1000x150x250mm</t>
  </si>
  <si>
    <t>1926011357</t>
  </si>
  <si>
    <t>302*1,01</t>
  </si>
  <si>
    <t>45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</si>
  <si>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</si>
  <si>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</si>
  <si>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-2032920594</t>
  </si>
  <si>
    <t>46</t>
  </si>
  <si>
    <t>59217017</t>
  </si>
  <si>
    <t>obrubník betonový chodníkový 1000x100x250mm</t>
  </si>
  <si>
    <t>1472172242</t>
  </si>
  <si>
    <t>5*1,01</t>
  </si>
  <si>
    <t>47</t>
  </si>
  <si>
    <t>916991121</t>
  </si>
  <si>
    <t>Lože pod obrubníky, krajníky nebo obruby z dlažebních kostek  z betonu prostého tř. C 16/20</t>
  </si>
  <si>
    <t>-1990889624</t>
  </si>
  <si>
    <t>(302+23+3+5)*0,3*0,15</t>
  </si>
  <si>
    <t>48</t>
  </si>
  <si>
    <t>935113111</t>
  </si>
  <si>
    <t>Osazení odvodňovacího žlabu s krycím roštem  polymerbetonového šířky do 200 mm</t>
  </si>
  <si>
    <t>-863750010</t>
  </si>
  <si>
    <t>49</t>
  </si>
  <si>
    <t>592270092</t>
  </si>
  <si>
    <t>žlab odvodňovací polymerbetonový se spádem dna 0,5%  D400 , vč. čel, odtoku, mřížky, kompletní dodávka</t>
  </si>
  <si>
    <t>1458499361</t>
  </si>
  <si>
    <t>50</t>
  </si>
  <si>
    <t>979071021</t>
  </si>
  <si>
    <t>Očištění vybouraných dlažebních kostek při překopech inženýrských sítí od spojovacího materiálu, s přemístěním hmot na skládku na vzdálenost do 3 m nebo s naložením na dopravní prostředek drobných, s původním vyplněním spár kamenivem těženým</t>
  </si>
  <si>
    <t>1119743406</t>
  </si>
  <si>
    <t>997</t>
  </si>
  <si>
    <t>Přesun sutě</t>
  </si>
  <si>
    <t>51</t>
  </si>
  <si>
    <t>997221121</t>
  </si>
  <si>
    <t>Vodorovná doprava suti nošením s naložením a se složením z kusových materiálů, na vzdálenost do 50 m</t>
  </si>
  <si>
    <t>474022993</t>
  </si>
  <si>
    <t>"obrubníky" 130*0,205</t>
  </si>
  <si>
    <t>"kostky" 6*0,32</t>
  </si>
  <si>
    <t>52</t>
  </si>
  <si>
    <t>997221551</t>
  </si>
  <si>
    <t>Vodorovná doprava suti  bez naložení, ale se složením a s hrubým urovnáním ze sypkých materiálů, na vzdálenost do 1 km</t>
  </si>
  <si>
    <t>-297407934</t>
  </si>
  <si>
    <t>"kamenivo" 145*0,29</t>
  </si>
  <si>
    <t>"beton z komunikace" 120*0,325</t>
  </si>
  <si>
    <t>"živice" 120*0,22</t>
  </si>
  <si>
    <t>53</t>
  </si>
  <si>
    <t>997221559</t>
  </si>
  <si>
    <t>Vodorovná doprava suti  bez naložení, ale se složením a s hrubým urovnáním Příplatek k ceně za každý další i započatý 1 km přes 1 km</t>
  </si>
  <si>
    <t>-605643944</t>
  </si>
  <si>
    <t>"kamenivo" 145*0,29*9</t>
  </si>
  <si>
    <t>"beton z komunikace" 120*0,325*9</t>
  </si>
  <si>
    <t>"živice" 120*0,22*9</t>
  </si>
  <si>
    <t>54</t>
  </si>
  <si>
    <t>997221571</t>
  </si>
  <si>
    <t>Vodorovná doprava vybouraných hmot  bez naložení, ale se složením a s hrubým urovnáním na vzdálenost do 1 km</t>
  </si>
  <si>
    <t>-305474859</t>
  </si>
  <si>
    <t>55</t>
  </si>
  <si>
    <t>997221579</t>
  </si>
  <si>
    <t>Vodorovná doprava vybouraných hmot  bez naložení, ale se složením a s hrubým urovnáním na vzdálenost Příplatek k ceně za každý další i započatý 1 km přes 1 km</t>
  </si>
  <si>
    <t>-377809271</t>
  </si>
  <si>
    <t>"obrubníky" 130*0,205*9</t>
  </si>
  <si>
    <t>56</t>
  </si>
  <si>
    <t>997221611</t>
  </si>
  <si>
    <t>Nakládání na dopravní prostředky  pro vodorovnou dopravu suti</t>
  </si>
  <si>
    <t>1005664082</t>
  </si>
  <si>
    <t>57</t>
  </si>
  <si>
    <t>997221612</t>
  </si>
  <si>
    <t>Nakládání na dopravní prostředky  pro vodorovnou dopravu vybouraných hmot</t>
  </si>
  <si>
    <t>1804177377</t>
  </si>
  <si>
    <t>58</t>
  </si>
  <si>
    <t>997221815</t>
  </si>
  <si>
    <t>Poplatek za uložení stavebního odpadu na skládce (skládkovné) z prostého betonu zatříděného do Katalogu odpadů pod kódem 170 101</t>
  </si>
  <si>
    <t>-1404285287</t>
  </si>
  <si>
    <t>59</t>
  </si>
  <si>
    <t>997221845</t>
  </si>
  <si>
    <t>Poplatek za uložení stavebního odpadu na skládce (skládkovné) asfaltového bez obsahu dehtu zatříděného do Katalogu odpadů pod kódem 170 302</t>
  </si>
  <si>
    <t>693746562</t>
  </si>
  <si>
    <t>60</t>
  </si>
  <si>
    <t>997221855</t>
  </si>
  <si>
    <t>-940855397</t>
  </si>
  <si>
    <t>998</t>
  </si>
  <si>
    <t>Přesun hmot</t>
  </si>
  <si>
    <t>61</t>
  </si>
  <si>
    <t>998223011</t>
  </si>
  <si>
    <t>Přesun hmot pro pozemní komunikace s krytem dlážděným  dopravní vzdálenost do 200 m jakékoliv délky objektu</t>
  </si>
  <si>
    <t>-2035633919</t>
  </si>
  <si>
    <t>Parkovací dům Havlíčkova 1, Kroměříž</t>
  </si>
  <si>
    <t>3. 7. 2019</t>
  </si>
  <si>
    <t>Vyplň údaj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</si>
</sst>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dd\.mm\.yyyy"/>
    <numFmt numFmtId="165" formatCode="#,##0.00%"/>
    <numFmt numFmtId="166" formatCode="#,##0.00000"/>
    <numFmt numFmtId="167" formatCode="#,##0.000"/>
  </numFmts>
  <fonts count="25" x14ac:knownFonts="1">
    <font>
      <sz val="8"/>
      <name val="Arial CE"/>
      <family val="2"/>
    </font>
    <font>
      <sz val="8"/>
      <color rgb="FF3366FF"/>
      <name val="Arial CE"/>
    </font>
    <font>
      <b/>
      <sz val="14"/>
      <name val="Arial CE"/>
    </font>
    <font>
      <sz val="10"/>
      <color rgb="FF3366FF"/>
      <name val="Arial CE"/>
    </font>
    <font>
      <sz val="10"/>
      <color rgb="FF969696"/>
      <name val="Arial CE"/>
    </font>
    <font>
      <b/>
      <sz val="11"/>
      <name val="Arial CE"/>
    </font>
    <font>
      <sz val="10"/>
      <name val="Arial CE"/>
    </font>
    <font>
      <b/>
      <sz val="10"/>
      <name val="Arial CE"/>
    </font>
    <font>
      <b/>
      <sz val="12"/>
      <color rgb="FF960000"/>
      <name val="Arial CE"/>
    </font>
    <font>
      <sz val="8"/>
      <color rgb="FF969696"/>
      <name val="Arial CE"/>
    </font>
    <font>
      <b/>
      <sz val="12"/>
      <name val="Arial CE"/>
    </font>
    <font>
      <b/>
      <sz val="10"/>
      <color rgb="FF464646"/>
      <name val="Arial CE"/>
    </font>
    <font>
      <sz val="9"/>
      <name val="Arial CE"/>
    </font>
    <font>
      <b/>
      <sz val="12"/>
      <color rgb="FF800000"/>
      <name val="Arial CE"/>
    </font>
    <font>
      <sz val="12"/>
      <color rgb="FF003366"/>
      <name val="Arial CE"/>
    </font>
    <font>
      <sz val="10"/>
      <color rgb="FF003366"/>
      <name val="Arial CE"/>
    </font>
    <font>
      <sz val="9"/>
      <color rgb="FF969696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003366"/>
      <name val="Arial CE"/>
    </font>
    <font>
      <sz val="8"/>
      <color rgb="FF505050"/>
      <name val="Arial CE"/>
    </font>
    <font>
      <sz val="7"/>
      <color rgb="FF969696"/>
      <name val="Arial CE"/>
    </font>
    <font>
      <sz val="8"/>
      <color rgb="FFFF0000"/>
      <name val="Arial CE"/>
    </font>
    <font>
      <i/>
      <sz val="9"/>
      <color rgb="FF0000FF"/>
      <name val="Arial CE"/>
    </font>
    <font>
      <i/>
      <sz val="8"/>
      <color rgb="FF0000FF"/>
      <name val="Arial CE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969696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</borders>
  <cellStyleXfs count="1">
    <xf numFmtId="0" fontId="0" fillId="0" borderId="0"/>
  </cellStyleXfs>
  <cellXfs count="164">
    <xf numFmtId="0" fontId="0" fillId="0" borderId="0" xfId="0"/>
    <xf numFmtId="0" fontId="0" fillId="0" borderId="0" xfId="0" applyProtection="1">
      <protection locked="0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0" fillId="0" borderId="3" xfId="0" applyBorder="1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3" xfId="0" applyBorder="1" applyAlignment="1">
      <alignment vertical="center"/>
    </xf>
    <xf numFmtId="0" fontId="0" fillId="0" borderId="0" xfId="0" applyAlignment="1">
      <alignment vertical="center"/>
    </xf>
    <xf numFmtId="0" fontId="6" fillId="0" borderId="0" xfId="0" applyFont="1" applyAlignment="1">
      <alignment horizontal="left" vertical="center"/>
    </xf>
    <xf numFmtId="0" fontId="4" fillId="0" borderId="0" xfId="0" applyFont="1" applyAlignment="1" applyProtection="1">
      <alignment horizontal="left" vertical="center"/>
      <protection locked="0"/>
    </xf>
    <xf numFmtId="164" fontId="6" fillId="0" borderId="0" xfId="0" applyNumberFormat="1" applyFont="1" applyAlignment="1">
      <alignment horizontal="left" vertical="center"/>
    </xf>
    <xf numFmtId="0" fontId="6" fillId="2" borderId="0" xfId="0" applyFont="1" applyFill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7" fillId="0" borderId="0" xfId="0" applyFont="1" applyAlignment="1">
      <alignment horizontal="left" vertical="center"/>
    </xf>
    <xf numFmtId="4" fontId="8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 applyProtection="1">
      <alignment horizontal="right" vertical="center"/>
      <protection locked="0"/>
    </xf>
    <xf numFmtId="0" fontId="9" fillId="0" borderId="0" xfId="0" applyFont="1" applyAlignment="1">
      <alignment horizontal="left" vertical="center"/>
    </xf>
    <xf numFmtId="4" fontId="4" fillId="0" borderId="0" xfId="0" applyNumberFormat="1" applyFont="1" applyAlignment="1">
      <alignment vertical="center"/>
    </xf>
    <xf numFmtId="165" fontId="4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10" fillId="4" borderId="5" xfId="0" applyFont="1" applyFill="1" applyBorder="1" applyAlignment="1">
      <alignment horizontal="left" vertical="center"/>
    </xf>
    <xf numFmtId="0" fontId="0" fillId="4" borderId="6" xfId="0" applyFont="1" applyFill="1" applyBorder="1" applyAlignment="1">
      <alignment vertical="center"/>
    </xf>
    <xf numFmtId="0" fontId="10" fillId="4" borderId="6" xfId="0" applyFont="1" applyFill="1" applyBorder="1" applyAlignment="1">
      <alignment horizontal="right" vertical="center"/>
    </xf>
    <xf numFmtId="0" fontId="10" fillId="4" borderId="6" xfId="0" applyFont="1" applyFill="1" applyBorder="1" applyAlignment="1">
      <alignment horizontal="center" vertical="center"/>
    </xf>
    <xf numFmtId="0" fontId="0" fillId="4" borderId="6" xfId="0" applyFont="1" applyFill="1" applyBorder="1" applyAlignment="1" applyProtection="1">
      <alignment vertical="center"/>
      <protection locked="0"/>
    </xf>
    <xf numFmtId="4" fontId="10" fillId="4" borderId="6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1" fillId="0" borderId="8" xfId="0" applyFont="1" applyBorder="1" applyAlignment="1">
      <alignment horizontal="left" vertical="center"/>
    </xf>
    <xf numFmtId="0" fontId="0" fillId="0" borderId="8" xfId="0" applyBorder="1" applyAlignment="1">
      <alignment vertical="center"/>
    </xf>
    <xf numFmtId="0" fontId="0" fillId="0" borderId="8" xfId="0" applyBorder="1" applyAlignment="1" applyProtection="1">
      <alignment vertical="center"/>
      <protection locked="0"/>
    </xf>
    <xf numFmtId="0" fontId="4" fillId="0" borderId="9" xfId="0" applyFont="1" applyBorder="1" applyAlignment="1">
      <alignment horizontal="left" vertical="center"/>
    </xf>
    <xf numFmtId="0" fontId="0" fillId="0" borderId="9" xfId="0" applyFont="1" applyBorder="1" applyAlignment="1">
      <alignment vertical="center"/>
    </xf>
    <xf numFmtId="0" fontId="4" fillId="0" borderId="9" xfId="0" applyFont="1" applyBorder="1" applyAlignment="1">
      <alignment horizontal="center" vertical="center"/>
    </xf>
    <xf numFmtId="0" fontId="0" fillId="0" borderId="9" xfId="0" applyFont="1" applyBorder="1" applyAlignment="1" applyProtection="1">
      <alignment vertical="center"/>
      <protection locked="0"/>
    </xf>
    <xf numFmtId="0" fontId="4" fillId="0" borderId="9" xfId="0" applyFont="1" applyBorder="1" applyAlignment="1">
      <alignment horizontal="right" vertical="center"/>
    </xf>
    <xf numFmtId="0" fontId="0" fillId="0" borderId="8" xfId="0" applyFont="1" applyBorder="1" applyAlignment="1">
      <alignment vertical="center"/>
    </xf>
    <xf numFmtId="0" fontId="0" fillId="0" borderId="8" xfId="0" applyFont="1" applyBorder="1" applyAlignment="1" applyProtection="1">
      <alignment vertical="center"/>
      <protection locked="0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6" fillId="0" borderId="0" xfId="0" applyFont="1" applyAlignment="1">
      <alignment horizontal="left" vertical="center" wrapText="1"/>
    </xf>
    <xf numFmtId="0" fontId="12" fillId="4" borderId="0" xfId="0" applyFont="1" applyFill="1" applyAlignment="1">
      <alignment horizontal="left" vertical="center"/>
    </xf>
    <xf numFmtId="0" fontId="0" fillId="4" borderId="0" xfId="0" applyFont="1" applyFill="1" applyAlignment="1" applyProtection="1">
      <alignment vertical="center"/>
      <protection locked="0"/>
    </xf>
    <xf numFmtId="0" fontId="12" fillId="4" borderId="0" xfId="0" applyFont="1" applyFill="1" applyAlignment="1">
      <alignment horizontal="righ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14" fillId="0" borderId="3" xfId="0" applyFont="1" applyBorder="1" applyAlignment="1">
      <alignment vertical="center"/>
    </xf>
    <xf numFmtId="0" fontId="14" fillId="0" borderId="12" xfId="0" applyFont="1" applyBorder="1" applyAlignment="1">
      <alignment horizontal="left" vertical="center"/>
    </xf>
    <xf numFmtId="0" fontId="14" fillId="0" borderId="12" xfId="0" applyFont="1" applyBorder="1" applyAlignment="1">
      <alignment vertical="center"/>
    </xf>
    <xf numFmtId="0" fontId="14" fillId="0" borderId="12" xfId="0" applyFont="1" applyBorder="1" applyAlignment="1" applyProtection="1">
      <alignment vertical="center"/>
      <protection locked="0"/>
    </xf>
    <xf numFmtId="4" fontId="14" fillId="0" borderId="12" xfId="0" applyNumberFormat="1" applyFont="1" applyBorder="1" applyAlignment="1">
      <alignment vertical="center"/>
    </xf>
    <xf numFmtId="0" fontId="15" fillId="0" borderId="0" xfId="0" applyFont="1" applyAlignment="1">
      <alignment vertical="center"/>
    </xf>
    <xf numFmtId="0" fontId="15" fillId="0" borderId="3" xfId="0" applyFont="1" applyBorder="1" applyAlignment="1">
      <alignment vertical="center"/>
    </xf>
    <xf numFmtId="0" fontId="15" fillId="0" borderId="12" xfId="0" applyFont="1" applyBorder="1" applyAlignment="1">
      <alignment horizontal="left" vertical="center"/>
    </xf>
    <xf numFmtId="0" fontId="15" fillId="0" borderId="12" xfId="0" applyFont="1" applyBorder="1" applyAlignment="1">
      <alignment vertical="center"/>
    </xf>
    <xf numFmtId="0" fontId="15" fillId="0" borderId="12" xfId="0" applyFont="1" applyBorder="1" applyAlignment="1" applyProtection="1">
      <alignment vertical="center"/>
      <protection locked="0"/>
    </xf>
    <xf numFmtId="4" fontId="15" fillId="0" borderId="12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2" fillId="4" borderId="13" xfId="0" applyFont="1" applyFill="1" applyBorder="1" applyAlignment="1">
      <alignment horizontal="center" vertical="center" wrapText="1"/>
    </xf>
    <xf numFmtId="0" fontId="12" fillId="4" borderId="14" xfId="0" applyFont="1" applyFill="1" applyBorder="1" applyAlignment="1">
      <alignment horizontal="center" vertical="center" wrapText="1"/>
    </xf>
    <xf numFmtId="0" fontId="12" fillId="4" borderId="14" xfId="0" applyFont="1" applyFill="1" applyBorder="1" applyAlignment="1" applyProtection="1">
      <alignment horizontal="center" vertical="center" wrapText="1"/>
      <protection locked="0"/>
    </xf>
    <xf numFmtId="0" fontId="12" fillId="4" borderId="15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4" fontId="8" fillId="0" borderId="0" xfId="0" applyNumberFormat="1" applyFont="1" applyAlignment="1"/>
    <xf numFmtId="0" fontId="0" fillId="0" borderId="16" xfId="0" applyFont="1" applyBorder="1" applyAlignment="1">
      <alignment vertical="center"/>
    </xf>
    <xf numFmtId="0" fontId="0" fillId="0" borderId="4" xfId="0" applyBorder="1" applyAlignment="1">
      <alignment vertical="center"/>
    </xf>
    <xf numFmtId="166" fontId="17" fillId="0" borderId="4" xfId="0" applyNumberFormat="1" applyFont="1" applyBorder="1" applyAlignment="1"/>
    <xf numFmtId="166" fontId="17" fillId="0" borderId="17" xfId="0" applyNumberFormat="1" applyFont="1" applyBorder="1" applyAlignment="1"/>
    <xf numFmtId="4" fontId="18" fillId="0" borderId="0" xfId="0" applyNumberFormat="1" applyFont="1" applyAlignment="1">
      <alignment vertical="center"/>
    </xf>
    <xf numFmtId="0" fontId="19" fillId="0" borderId="0" xfId="0" applyFont="1" applyAlignment="1"/>
    <xf numFmtId="0" fontId="19" fillId="0" borderId="3" xfId="0" applyFont="1" applyBorder="1" applyAlignment="1"/>
    <xf numFmtId="0" fontId="19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19" fillId="0" borderId="0" xfId="0" applyFont="1" applyAlignment="1" applyProtection="1">
      <protection locked="0"/>
    </xf>
    <xf numFmtId="4" fontId="14" fillId="0" borderId="0" xfId="0" applyNumberFormat="1" applyFont="1" applyAlignment="1"/>
    <xf numFmtId="0" fontId="19" fillId="0" borderId="18" xfId="0" applyFont="1" applyBorder="1" applyAlignment="1"/>
    <xf numFmtId="0" fontId="19" fillId="0" borderId="0" xfId="0" applyFont="1" applyBorder="1" applyAlignment="1"/>
    <xf numFmtId="166" fontId="19" fillId="0" borderId="0" xfId="0" applyNumberFormat="1" applyFont="1" applyBorder="1" applyAlignment="1"/>
    <xf numFmtId="166" fontId="19" fillId="0" borderId="19" xfId="0" applyNumberFormat="1" applyFont="1" applyBorder="1" applyAlignment="1"/>
    <xf numFmtId="0" fontId="19" fillId="0" borderId="0" xfId="0" applyFont="1" applyAlignment="1">
      <alignment horizontal="center"/>
    </xf>
    <xf numFmtId="4" fontId="19" fillId="0" borderId="0" xfId="0" applyNumberFormat="1" applyFont="1" applyAlignment="1">
      <alignment vertical="center"/>
    </xf>
    <xf numFmtId="0" fontId="15" fillId="0" borderId="0" xfId="0" applyFont="1" applyAlignment="1">
      <alignment horizontal="left"/>
    </xf>
    <xf numFmtId="4" fontId="15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2" fillId="0" borderId="20" xfId="0" applyFont="1" applyBorder="1" applyAlignment="1" applyProtection="1">
      <alignment horizontal="center" vertical="center"/>
      <protection locked="0"/>
    </xf>
    <xf numFmtId="49" fontId="12" fillId="0" borderId="20" xfId="0" applyNumberFormat="1" applyFont="1" applyBorder="1" applyAlignment="1" applyProtection="1">
      <alignment horizontal="left" vertical="center" wrapText="1"/>
      <protection locked="0"/>
    </xf>
    <xf numFmtId="0" fontId="12" fillId="0" borderId="20" xfId="0" applyFont="1" applyBorder="1" applyAlignment="1" applyProtection="1">
      <alignment horizontal="left" vertical="center" wrapText="1"/>
      <protection locked="0"/>
    </xf>
    <xf numFmtId="0" fontId="12" fillId="0" borderId="20" xfId="0" applyFont="1" applyBorder="1" applyAlignment="1" applyProtection="1">
      <alignment horizontal="center" vertical="center" wrapText="1"/>
      <protection locked="0"/>
    </xf>
    <xf numFmtId="167" fontId="12" fillId="0" borderId="20" xfId="0" applyNumberFormat="1" applyFont="1" applyBorder="1" applyAlignment="1" applyProtection="1">
      <alignment vertical="center"/>
      <protection locked="0"/>
    </xf>
    <xf numFmtId="4" fontId="12" fillId="2" borderId="20" xfId="0" applyNumberFormat="1" applyFont="1" applyFill="1" applyBorder="1" applyAlignment="1" applyProtection="1">
      <alignment vertical="center"/>
      <protection locked="0"/>
    </xf>
    <xf numFmtId="4" fontId="12" fillId="0" borderId="20" xfId="0" applyNumberFormat="1" applyFont="1" applyBorder="1" applyAlignment="1" applyProtection="1">
      <alignment vertical="center"/>
      <protection locked="0"/>
    </xf>
    <xf numFmtId="0" fontId="16" fillId="2" borderId="18" xfId="0" applyFont="1" applyFill="1" applyBorder="1" applyAlignment="1" applyProtection="1">
      <alignment horizontal="left" vertical="center"/>
      <protection locked="0"/>
    </xf>
    <xf numFmtId="0" fontId="16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166" fontId="16" fillId="0" borderId="0" xfId="0" applyNumberFormat="1" applyFont="1" applyBorder="1" applyAlignment="1">
      <alignment vertical="center"/>
    </xf>
    <xf numFmtId="166" fontId="16" fillId="0" borderId="19" xfId="0" applyNumberFormat="1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0" fillId="0" borderId="0" xfId="0" applyFont="1" applyAlignment="1">
      <alignment vertical="center"/>
    </xf>
    <xf numFmtId="0" fontId="20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 wrapText="1"/>
    </xf>
    <xf numFmtId="167" fontId="20" fillId="0" borderId="0" xfId="0" applyNumberFormat="1" applyFont="1" applyAlignment="1">
      <alignment vertical="center"/>
    </xf>
    <xf numFmtId="0" fontId="20" fillId="0" borderId="0" xfId="0" applyFont="1" applyAlignment="1" applyProtection="1">
      <alignment vertical="center"/>
      <protection locked="0"/>
    </xf>
    <xf numFmtId="0" fontId="20" fillId="0" borderId="18" xfId="0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20" fillId="0" borderId="19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2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 wrapText="1"/>
    </xf>
    <xf numFmtId="167" fontId="22" fillId="0" borderId="0" xfId="0" applyNumberFormat="1" applyFont="1" applyAlignment="1">
      <alignment vertical="center"/>
    </xf>
    <xf numFmtId="0" fontId="22" fillId="0" borderId="0" xfId="0" applyFont="1" applyAlignment="1" applyProtection="1">
      <alignment vertical="center"/>
      <protection locked="0"/>
    </xf>
    <xf numFmtId="0" fontId="22" fillId="0" borderId="18" xfId="0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22" fillId="0" borderId="19" xfId="0" applyFont="1" applyBorder="1" applyAlignment="1">
      <alignment vertical="center"/>
    </xf>
    <xf numFmtId="0" fontId="23" fillId="0" borderId="20" xfId="0" applyFont="1" applyBorder="1" applyAlignment="1" applyProtection="1">
      <alignment horizontal="center" vertical="center"/>
      <protection locked="0"/>
    </xf>
    <xf numFmtId="49" fontId="23" fillId="0" borderId="20" xfId="0" applyNumberFormat="1" applyFont="1" applyBorder="1" applyAlignment="1" applyProtection="1">
      <alignment horizontal="left" vertical="center" wrapText="1"/>
      <protection locked="0"/>
    </xf>
    <xf numFmtId="0" fontId="23" fillId="0" borderId="20" xfId="0" applyFont="1" applyBorder="1" applyAlignment="1" applyProtection="1">
      <alignment horizontal="left" vertical="center" wrapText="1"/>
      <protection locked="0"/>
    </xf>
    <xf numFmtId="0" fontId="23" fillId="0" borderId="20" xfId="0" applyFont="1" applyBorder="1" applyAlignment="1" applyProtection="1">
      <alignment horizontal="center" vertical="center" wrapText="1"/>
      <protection locked="0"/>
    </xf>
    <xf numFmtId="167" fontId="23" fillId="0" borderId="20" xfId="0" applyNumberFormat="1" applyFont="1" applyBorder="1" applyAlignment="1" applyProtection="1">
      <alignment vertical="center"/>
      <protection locked="0"/>
    </xf>
    <xf numFmtId="4" fontId="23" fillId="2" borderId="20" xfId="0" applyNumberFormat="1" applyFont="1" applyFill="1" applyBorder="1" applyAlignment="1" applyProtection="1">
      <alignment vertical="center"/>
      <protection locked="0"/>
    </xf>
    <xf numFmtId="4" fontId="23" fillId="0" borderId="20" xfId="0" applyNumberFormat="1" applyFont="1" applyBorder="1" applyAlignment="1" applyProtection="1">
      <alignment vertical="center"/>
      <protection locked="0"/>
    </xf>
    <xf numFmtId="0" fontId="24" fillId="0" borderId="3" xfId="0" applyFont="1" applyBorder="1" applyAlignment="1">
      <alignment vertical="center"/>
    </xf>
    <xf numFmtId="0" fontId="23" fillId="2" borderId="18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0" fontId="16" fillId="2" borderId="21" xfId="0" applyFont="1" applyFill="1" applyBorder="1" applyAlignment="1" applyProtection="1">
      <alignment horizontal="left" vertical="center"/>
      <protection locked="0"/>
    </xf>
    <xf numFmtId="0" fontId="16" fillId="0" borderId="12" xfId="0" applyFont="1" applyBorder="1" applyAlignment="1">
      <alignment horizontal="center" vertical="center"/>
    </xf>
    <xf numFmtId="0" fontId="0" fillId="0" borderId="12" xfId="0" applyFont="1" applyBorder="1" applyAlignment="1">
      <alignment vertical="center"/>
    </xf>
    <xf numFmtId="166" fontId="16" fillId="0" borderId="12" xfId="0" applyNumberFormat="1" applyFont="1" applyBorder="1" applyAlignment="1">
      <alignment vertical="center"/>
    </xf>
    <xf numFmtId="166" fontId="16" fillId="0" borderId="22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1" fillId="3" borderId="0" xfId="0" applyFont="1" applyFill="1" applyAlignment="1">
      <alignment horizontal="center" vertical="center"/>
    </xf>
    <xf numFmtId="0" fontId="0" fillId="0" borderId="0" xfId="0"/>
    <xf numFmtId="0" fontId="6" fillId="2" borderId="0" xfId="0" applyFont="1" applyFill="1" applyAlignment="1" applyProtection="1">
      <alignment horizontal="left" vertical="center"/>
      <protection locked="0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59080" cy="259080"/>
        </a:xfrm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1">
    <pageSetUpPr fitToPage="1"/>
  </sheetPr>
  <dimension ref="A2:BM261"/>
  <sheetViews>
    <sheetView showGridLines="0" tabSelected="1" topLeftCell="A230" workbookViewId="0">
      <selection activeCell="AA245" sqref="AA245"/>
    </sheetView>
  </sheetViews>
  <sheetFormatPr defaultRowHeight="11.25" x14ac:dyDescent="0.2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6" width="43.5" customWidth="1"/>
    <col min="7" max="7" width="6" customWidth="1"/>
    <col min="8" max="8" width="11.33203125" customWidth="1"/>
    <col min="9" max="9" width="17.33203125" style="1" customWidth="1"/>
    <col min="10" max="11" width="17.33203125" customWidth="1"/>
    <col min="12" max="12" width="8" customWidth="1"/>
    <col min="13" max="13" width="9.33203125" hidden="1" customWidth="1"/>
    <col min="15" max="20" width="12.1640625" hidden="1" customWidth="1"/>
    <col min="21" max="21" width="14" hidden="1" customWidth="1"/>
    <col min="22" max="22" width="10.5" customWidth="1"/>
    <col min="23" max="23" width="14" customWidth="1"/>
    <col min="24" max="24" width="10.5" customWidth="1"/>
    <col min="25" max="25" width="12.83203125" customWidth="1"/>
    <col min="26" max="26" width="9.5" customWidth="1"/>
    <col min="27" max="27" width="12.83203125" customWidth="1"/>
    <col min="28" max="28" width="14" customWidth="1"/>
    <col min="29" max="29" width="9.5" customWidth="1"/>
    <col min="30" max="30" width="12.83203125" customWidth="1"/>
    <col min="31" max="31" width="14" customWidth="1"/>
  </cols>
  <sheetData>
    <row r="2" spans="1:46" ht="36.950000000000003" customHeight="1" x14ac:dyDescent="0.2">
      <c r="L2" s="159" t="s">
        <v>0</v>
      </c>
      <c r="M2" s="160"/>
      <c r="N2" s="160"/>
      <c r="O2" s="160"/>
      <c r="P2" s="160"/>
      <c r="Q2" s="160"/>
      <c r="R2" s="160"/>
      <c r="S2" s="160"/>
      <c r="T2" s="160"/>
      <c r="U2" s="160"/>
      <c r="V2" s="160"/>
      <c r="AT2" s="2" t="s">
        <v>1</v>
      </c>
    </row>
    <row r="3" spans="1:46" ht="6.95" customHeight="1" x14ac:dyDescent="0.2">
      <c r="B3" s="3"/>
      <c r="C3" s="4"/>
      <c r="D3" s="4"/>
      <c r="E3" s="4"/>
      <c r="F3" s="4"/>
      <c r="G3" s="4"/>
      <c r="H3" s="4"/>
      <c r="I3" s="5"/>
      <c r="J3" s="4"/>
      <c r="K3" s="4"/>
      <c r="L3" s="6"/>
      <c r="AT3" s="2" t="s">
        <v>2</v>
      </c>
    </row>
    <row r="4" spans="1:46" ht="24.95" customHeight="1" x14ac:dyDescent="0.2">
      <c r="B4" s="6"/>
      <c r="D4" s="7" t="s">
        <v>3</v>
      </c>
      <c r="L4" s="6"/>
      <c r="M4" s="8" t="s">
        <v>4</v>
      </c>
      <c r="AT4" s="2" t="s">
        <v>5</v>
      </c>
    </row>
    <row r="5" spans="1:46" ht="6.95" customHeight="1" x14ac:dyDescent="0.2">
      <c r="B5" s="6"/>
      <c r="L5" s="6"/>
    </row>
    <row r="6" spans="1:46" ht="12" customHeight="1" x14ac:dyDescent="0.2">
      <c r="B6" s="6"/>
      <c r="D6" s="9" t="s">
        <v>6</v>
      </c>
      <c r="L6" s="6"/>
    </row>
    <row r="7" spans="1:46" ht="14.45" customHeight="1" x14ac:dyDescent="0.2">
      <c r="B7" s="6"/>
      <c r="E7" s="157" t="s">
        <v>381</v>
      </c>
      <c r="F7" s="158"/>
      <c r="G7" s="158"/>
      <c r="H7" s="158"/>
      <c r="L7" s="6"/>
    </row>
    <row r="8" spans="1:46" s="14" customFormat="1" ht="12" customHeight="1" x14ac:dyDescent="0.2">
      <c r="A8" s="10"/>
      <c r="B8" s="11"/>
      <c r="C8" s="10"/>
      <c r="D8" s="9" t="s">
        <v>7</v>
      </c>
      <c r="E8" s="10"/>
      <c r="F8" s="10"/>
      <c r="G8" s="10"/>
      <c r="H8" s="10"/>
      <c r="I8" s="12"/>
      <c r="J8" s="10"/>
      <c r="K8" s="10"/>
      <c r="L8" s="13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</row>
    <row r="9" spans="1:46" s="14" customFormat="1" ht="14.45" customHeight="1" x14ac:dyDescent="0.2">
      <c r="A9" s="10"/>
      <c r="B9" s="11"/>
      <c r="C9" s="10"/>
      <c r="D9" s="10"/>
      <c r="E9" s="155" t="s">
        <v>8</v>
      </c>
      <c r="F9" s="156"/>
      <c r="G9" s="156"/>
      <c r="H9" s="156"/>
      <c r="I9" s="12"/>
      <c r="J9" s="10"/>
      <c r="K9" s="10"/>
      <c r="L9" s="13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</row>
    <row r="10" spans="1:46" s="14" customFormat="1" x14ac:dyDescent="0.2">
      <c r="A10" s="10"/>
      <c r="B10" s="11"/>
      <c r="C10" s="10"/>
      <c r="D10" s="10"/>
      <c r="E10" s="10"/>
      <c r="F10" s="10"/>
      <c r="G10" s="10"/>
      <c r="H10" s="10"/>
      <c r="I10" s="12"/>
      <c r="J10" s="10"/>
      <c r="K10" s="10"/>
      <c r="L10" s="13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</row>
    <row r="11" spans="1:46" s="14" customFormat="1" ht="12" customHeight="1" x14ac:dyDescent="0.2">
      <c r="A11" s="10"/>
      <c r="B11" s="11"/>
      <c r="C11" s="10"/>
      <c r="D11" s="9" t="s">
        <v>9</v>
      </c>
      <c r="E11" s="10"/>
      <c r="F11" s="15" t="s">
        <v>10</v>
      </c>
      <c r="G11" s="10"/>
      <c r="H11" s="10"/>
      <c r="I11" s="16" t="s">
        <v>11</v>
      </c>
      <c r="J11" s="15" t="s">
        <v>10</v>
      </c>
      <c r="K11" s="10"/>
      <c r="L11" s="13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</row>
    <row r="12" spans="1:46" s="14" customFormat="1" ht="12" customHeight="1" x14ac:dyDescent="0.2">
      <c r="A12" s="10"/>
      <c r="B12" s="11"/>
      <c r="C12" s="10"/>
      <c r="D12" s="9" t="s">
        <v>12</v>
      </c>
      <c r="E12" s="10"/>
      <c r="F12" s="15" t="s">
        <v>13</v>
      </c>
      <c r="G12" s="10"/>
      <c r="H12" s="10"/>
      <c r="I12" s="16" t="s">
        <v>14</v>
      </c>
      <c r="J12" s="17" t="s">
        <v>382</v>
      </c>
      <c r="K12" s="10"/>
      <c r="L12" s="13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</row>
    <row r="13" spans="1:46" s="14" customFormat="1" ht="10.9" customHeight="1" x14ac:dyDescent="0.2">
      <c r="A13" s="10"/>
      <c r="B13" s="11"/>
      <c r="C13" s="10"/>
      <c r="D13" s="10"/>
      <c r="E13" s="10"/>
      <c r="F13" s="10"/>
      <c r="G13" s="10"/>
      <c r="H13" s="10"/>
      <c r="I13" s="12"/>
      <c r="J13" s="10"/>
      <c r="K13" s="10"/>
      <c r="L13" s="13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</row>
    <row r="14" spans="1:46" s="14" customFormat="1" ht="12" customHeight="1" x14ac:dyDescent="0.2">
      <c r="A14" s="10"/>
      <c r="B14" s="11"/>
      <c r="C14" s="10"/>
      <c r="D14" s="9" t="s">
        <v>15</v>
      </c>
      <c r="E14" s="10"/>
      <c r="F14" s="10"/>
      <c r="G14" s="10"/>
      <c r="H14" s="10"/>
      <c r="I14" s="16" t="s">
        <v>16</v>
      </c>
      <c r="J14" s="15" t="s">
        <v>10</v>
      </c>
      <c r="K14" s="10"/>
      <c r="L14" s="13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</row>
    <row r="15" spans="1:46" s="14" customFormat="1" ht="18" customHeight="1" x14ac:dyDescent="0.2">
      <c r="A15" s="10"/>
      <c r="B15" s="11"/>
      <c r="C15" s="10"/>
      <c r="D15" s="10"/>
      <c r="E15" s="15" t="s">
        <v>13</v>
      </c>
      <c r="F15" s="10"/>
      <c r="G15" s="10"/>
      <c r="H15" s="10"/>
      <c r="I15" s="16" t="s">
        <v>17</v>
      </c>
      <c r="J15" s="15" t="s">
        <v>10</v>
      </c>
      <c r="K15" s="10"/>
      <c r="L15" s="13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</row>
    <row r="16" spans="1:46" s="14" customFormat="1" ht="6.95" customHeight="1" x14ac:dyDescent="0.2">
      <c r="A16" s="10"/>
      <c r="B16" s="11"/>
      <c r="C16" s="10"/>
      <c r="D16" s="10"/>
      <c r="E16" s="10"/>
      <c r="F16" s="10"/>
      <c r="G16" s="10"/>
      <c r="H16" s="10"/>
      <c r="I16" s="12"/>
      <c r="J16" s="10"/>
      <c r="K16" s="10"/>
      <c r="L16" s="13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</row>
    <row r="17" spans="1:31" s="14" customFormat="1" ht="12" customHeight="1" x14ac:dyDescent="0.2">
      <c r="A17" s="10"/>
      <c r="B17" s="11"/>
      <c r="C17" s="10"/>
      <c r="D17" s="9" t="s">
        <v>18</v>
      </c>
      <c r="E17" s="10"/>
      <c r="F17" s="10"/>
      <c r="G17" s="10"/>
      <c r="H17" s="10"/>
      <c r="I17" s="16" t="s">
        <v>16</v>
      </c>
      <c r="J17" s="18" t="s">
        <v>383</v>
      </c>
      <c r="K17" s="10"/>
      <c r="L17" s="13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</row>
    <row r="18" spans="1:31" s="14" customFormat="1" ht="18" customHeight="1" x14ac:dyDescent="0.2">
      <c r="A18" s="10"/>
      <c r="B18" s="11"/>
      <c r="C18" s="10"/>
      <c r="D18" s="10"/>
      <c r="E18" s="161" t="s">
        <v>383</v>
      </c>
      <c r="F18" s="162"/>
      <c r="G18" s="162"/>
      <c r="H18" s="162"/>
      <c r="I18" s="16" t="s">
        <v>17</v>
      </c>
      <c r="J18" s="18" t="s">
        <v>383</v>
      </c>
      <c r="K18" s="10"/>
      <c r="L18" s="13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</row>
    <row r="19" spans="1:31" s="14" customFormat="1" ht="6.95" customHeight="1" x14ac:dyDescent="0.2">
      <c r="A19" s="10"/>
      <c r="B19" s="11"/>
      <c r="C19" s="10"/>
      <c r="D19" s="10"/>
      <c r="E19" s="10"/>
      <c r="F19" s="10"/>
      <c r="G19" s="10"/>
      <c r="H19" s="10"/>
      <c r="I19" s="12"/>
      <c r="J19" s="10"/>
      <c r="K19" s="10"/>
      <c r="L19" s="13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</row>
    <row r="20" spans="1:31" s="14" customFormat="1" ht="12" customHeight="1" x14ac:dyDescent="0.2">
      <c r="A20" s="10"/>
      <c r="B20" s="11"/>
      <c r="C20" s="10"/>
      <c r="D20" s="9" t="s">
        <v>19</v>
      </c>
      <c r="E20" s="10"/>
      <c r="F20" s="10"/>
      <c r="G20" s="10"/>
      <c r="H20" s="10"/>
      <c r="I20" s="16" t="s">
        <v>16</v>
      </c>
      <c r="J20" s="15" t="s">
        <v>10</v>
      </c>
      <c r="K20" s="10"/>
      <c r="L20" s="13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</row>
    <row r="21" spans="1:31" s="14" customFormat="1" ht="18" customHeight="1" x14ac:dyDescent="0.2">
      <c r="A21" s="10"/>
      <c r="B21" s="11"/>
      <c r="C21" s="10"/>
      <c r="D21" s="10"/>
      <c r="E21" s="15" t="s">
        <v>13</v>
      </c>
      <c r="F21" s="10"/>
      <c r="G21" s="10"/>
      <c r="H21" s="10"/>
      <c r="I21" s="16" t="s">
        <v>17</v>
      </c>
      <c r="J21" s="15" t="s">
        <v>10</v>
      </c>
      <c r="K21" s="10"/>
      <c r="L21" s="13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</row>
    <row r="22" spans="1:31" s="14" customFormat="1" ht="6.95" customHeight="1" x14ac:dyDescent="0.2">
      <c r="A22" s="10"/>
      <c r="B22" s="11"/>
      <c r="C22" s="10"/>
      <c r="D22" s="10"/>
      <c r="E22" s="10"/>
      <c r="F22" s="10"/>
      <c r="G22" s="10"/>
      <c r="H22" s="10"/>
      <c r="I22" s="12"/>
      <c r="J22" s="10"/>
      <c r="K22" s="10"/>
      <c r="L22" s="13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</row>
    <row r="23" spans="1:31" s="14" customFormat="1" ht="12" customHeight="1" x14ac:dyDescent="0.2">
      <c r="A23" s="10"/>
      <c r="B23" s="11"/>
      <c r="C23" s="10"/>
      <c r="D23" s="9" t="s">
        <v>20</v>
      </c>
      <c r="E23" s="10"/>
      <c r="F23" s="10"/>
      <c r="G23" s="10"/>
      <c r="H23" s="10"/>
      <c r="I23" s="16" t="s">
        <v>16</v>
      </c>
      <c r="J23" s="15" t="s">
        <v>10</v>
      </c>
      <c r="K23" s="10"/>
      <c r="L23" s="13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</row>
    <row r="24" spans="1:31" s="14" customFormat="1" ht="18" customHeight="1" x14ac:dyDescent="0.2">
      <c r="A24" s="10"/>
      <c r="B24" s="11"/>
      <c r="C24" s="10"/>
      <c r="D24" s="10"/>
      <c r="E24" s="15" t="s">
        <v>13</v>
      </c>
      <c r="F24" s="10"/>
      <c r="G24" s="10"/>
      <c r="H24" s="10"/>
      <c r="I24" s="16" t="s">
        <v>17</v>
      </c>
      <c r="J24" s="15" t="s">
        <v>10</v>
      </c>
      <c r="K24" s="10"/>
      <c r="L24" s="13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</row>
    <row r="25" spans="1:31" s="14" customFormat="1" ht="6.95" customHeight="1" x14ac:dyDescent="0.2">
      <c r="A25" s="10"/>
      <c r="B25" s="11"/>
      <c r="C25" s="10"/>
      <c r="D25" s="10"/>
      <c r="E25" s="10"/>
      <c r="F25" s="10"/>
      <c r="G25" s="10"/>
      <c r="H25" s="10"/>
      <c r="I25" s="12"/>
      <c r="J25" s="10"/>
      <c r="K25" s="10"/>
      <c r="L25" s="13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</row>
    <row r="26" spans="1:31" s="14" customFormat="1" ht="12" customHeight="1" x14ac:dyDescent="0.2">
      <c r="A26" s="10"/>
      <c r="B26" s="11"/>
      <c r="C26" s="10"/>
      <c r="D26" s="9" t="s">
        <v>21</v>
      </c>
      <c r="E26" s="10"/>
      <c r="F26" s="10"/>
      <c r="G26" s="10"/>
      <c r="H26" s="10"/>
      <c r="I26" s="12"/>
      <c r="J26" s="10"/>
      <c r="K26" s="10"/>
      <c r="L26" s="13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</row>
    <row r="27" spans="1:31" s="23" customFormat="1" ht="14.45" customHeight="1" x14ac:dyDescent="0.2">
      <c r="A27" s="19"/>
      <c r="B27" s="20"/>
      <c r="C27" s="19"/>
      <c r="D27" s="19"/>
      <c r="E27" s="163" t="s">
        <v>10</v>
      </c>
      <c r="F27" s="163"/>
      <c r="G27" s="163"/>
      <c r="H27" s="163"/>
      <c r="I27" s="21"/>
      <c r="J27" s="19"/>
      <c r="K27" s="19"/>
      <c r="L27" s="22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</row>
    <row r="28" spans="1:31" s="14" customFormat="1" ht="6.95" customHeight="1" x14ac:dyDescent="0.2">
      <c r="A28" s="10"/>
      <c r="B28" s="11"/>
      <c r="C28" s="10"/>
      <c r="D28" s="10"/>
      <c r="E28" s="10"/>
      <c r="F28" s="10"/>
      <c r="G28" s="10"/>
      <c r="H28" s="10"/>
      <c r="I28" s="12"/>
      <c r="J28" s="10"/>
      <c r="K28" s="10"/>
      <c r="L28" s="13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</row>
    <row r="29" spans="1:31" s="14" customFormat="1" ht="6.95" customHeight="1" x14ac:dyDescent="0.2">
      <c r="A29" s="10"/>
      <c r="B29" s="11"/>
      <c r="C29" s="10"/>
      <c r="D29" s="24"/>
      <c r="E29" s="24"/>
      <c r="F29" s="24"/>
      <c r="G29" s="24"/>
      <c r="H29" s="24"/>
      <c r="I29" s="25"/>
      <c r="J29" s="24"/>
      <c r="K29" s="24"/>
      <c r="L29" s="13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</row>
    <row r="30" spans="1:31" s="14" customFormat="1" ht="25.35" customHeight="1" x14ac:dyDescent="0.2">
      <c r="A30" s="10"/>
      <c r="B30" s="11"/>
      <c r="C30" s="10"/>
      <c r="D30" s="26" t="s">
        <v>22</v>
      </c>
      <c r="E30" s="10"/>
      <c r="F30" s="10"/>
      <c r="G30" s="10"/>
      <c r="H30" s="10"/>
      <c r="I30" s="12"/>
      <c r="J30" s="27">
        <f>ROUND(J124, 2)</f>
        <v>0</v>
      </c>
      <c r="K30" s="10"/>
      <c r="L30" s="13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</row>
    <row r="31" spans="1:31" s="14" customFormat="1" ht="6.95" customHeight="1" x14ac:dyDescent="0.2">
      <c r="A31" s="10"/>
      <c r="B31" s="11"/>
      <c r="C31" s="10"/>
      <c r="D31" s="24"/>
      <c r="E31" s="24"/>
      <c r="F31" s="24"/>
      <c r="G31" s="24"/>
      <c r="H31" s="24"/>
      <c r="I31" s="25"/>
      <c r="J31" s="24"/>
      <c r="K31" s="24"/>
      <c r="L31" s="13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</row>
    <row r="32" spans="1:31" s="14" customFormat="1" ht="14.45" customHeight="1" x14ac:dyDescent="0.2">
      <c r="A32" s="10"/>
      <c r="B32" s="11"/>
      <c r="C32" s="10"/>
      <c r="D32" s="10"/>
      <c r="E32" s="10"/>
      <c r="F32" s="28" t="s">
        <v>23</v>
      </c>
      <c r="G32" s="10"/>
      <c r="H32" s="10"/>
      <c r="I32" s="29" t="s">
        <v>24</v>
      </c>
      <c r="J32" s="28" t="s">
        <v>25</v>
      </c>
      <c r="K32" s="10"/>
      <c r="L32" s="13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</row>
    <row r="33" spans="1:31" s="14" customFormat="1" ht="14.45" customHeight="1" x14ac:dyDescent="0.2">
      <c r="A33" s="10"/>
      <c r="B33" s="11"/>
      <c r="C33" s="10"/>
      <c r="D33" s="30" t="s">
        <v>26</v>
      </c>
      <c r="E33" s="9" t="s">
        <v>27</v>
      </c>
      <c r="F33" s="31">
        <f>ROUND((SUM(BE124:BE260)),  2)</f>
        <v>0</v>
      </c>
      <c r="G33" s="10"/>
      <c r="H33" s="10"/>
      <c r="I33" s="32">
        <v>0.21</v>
      </c>
      <c r="J33" s="31">
        <f>ROUND(((SUM(BE124:BE260))*I33),  2)</f>
        <v>0</v>
      </c>
      <c r="K33" s="10"/>
      <c r="L33" s="13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</row>
    <row r="34" spans="1:31" s="14" customFormat="1" ht="14.45" customHeight="1" x14ac:dyDescent="0.2">
      <c r="A34" s="10"/>
      <c r="B34" s="11"/>
      <c r="C34" s="10"/>
      <c r="D34" s="10"/>
      <c r="E34" s="9" t="s">
        <v>28</v>
      </c>
      <c r="F34" s="31">
        <f>ROUND((SUM(BF124:BF260)),  2)</f>
        <v>0</v>
      </c>
      <c r="G34" s="10"/>
      <c r="H34" s="10"/>
      <c r="I34" s="32">
        <v>0.15</v>
      </c>
      <c r="J34" s="31">
        <f>ROUND(((SUM(BF124:BF260))*I34),  2)</f>
        <v>0</v>
      </c>
      <c r="K34" s="10"/>
      <c r="L34" s="13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</row>
    <row r="35" spans="1:31" s="14" customFormat="1" ht="14.45" hidden="1" customHeight="1" x14ac:dyDescent="0.2">
      <c r="A35" s="10"/>
      <c r="B35" s="11"/>
      <c r="C35" s="10"/>
      <c r="D35" s="10"/>
      <c r="E35" s="9" t="s">
        <v>29</v>
      </c>
      <c r="F35" s="31">
        <f>ROUND((SUM(BG124:BG260)),  2)</f>
        <v>0</v>
      </c>
      <c r="G35" s="10"/>
      <c r="H35" s="10"/>
      <c r="I35" s="32">
        <v>0.21</v>
      </c>
      <c r="J35" s="31">
        <f>0</f>
        <v>0</v>
      </c>
      <c r="K35" s="10"/>
      <c r="L35" s="13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</row>
    <row r="36" spans="1:31" s="14" customFormat="1" ht="14.45" hidden="1" customHeight="1" x14ac:dyDescent="0.2">
      <c r="A36" s="10"/>
      <c r="B36" s="11"/>
      <c r="C36" s="10"/>
      <c r="D36" s="10"/>
      <c r="E36" s="9" t="s">
        <v>30</v>
      </c>
      <c r="F36" s="31">
        <f>ROUND((SUM(BH124:BH260)),  2)</f>
        <v>0</v>
      </c>
      <c r="G36" s="10"/>
      <c r="H36" s="10"/>
      <c r="I36" s="32">
        <v>0.15</v>
      </c>
      <c r="J36" s="31">
        <f>0</f>
        <v>0</v>
      </c>
      <c r="K36" s="10"/>
      <c r="L36" s="13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</row>
    <row r="37" spans="1:31" s="14" customFormat="1" ht="14.45" hidden="1" customHeight="1" x14ac:dyDescent="0.2">
      <c r="A37" s="10"/>
      <c r="B37" s="11"/>
      <c r="C37" s="10"/>
      <c r="D37" s="10"/>
      <c r="E37" s="9" t="s">
        <v>31</v>
      </c>
      <c r="F37" s="31">
        <f>ROUND((SUM(BI124:BI260)),  2)</f>
        <v>0</v>
      </c>
      <c r="G37" s="10"/>
      <c r="H37" s="10"/>
      <c r="I37" s="32">
        <v>0</v>
      </c>
      <c r="J37" s="31">
        <f>0</f>
        <v>0</v>
      </c>
      <c r="K37" s="10"/>
      <c r="L37" s="13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</row>
    <row r="38" spans="1:31" s="14" customFormat="1" ht="6.95" customHeight="1" x14ac:dyDescent="0.2">
      <c r="A38" s="10"/>
      <c r="B38" s="11"/>
      <c r="C38" s="10"/>
      <c r="D38" s="10"/>
      <c r="E38" s="10"/>
      <c r="F38" s="10"/>
      <c r="G38" s="10"/>
      <c r="H38" s="10"/>
      <c r="I38" s="12"/>
      <c r="J38" s="10"/>
      <c r="K38" s="10"/>
      <c r="L38" s="13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</row>
    <row r="39" spans="1:31" s="14" customFormat="1" ht="25.35" customHeight="1" x14ac:dyDescent="0.2">
      <c r="A39" s="10"/>
      <c r="B39" s="11"/>
      <c r="C39" s="33"/>
      <c r="D39" s="34" t="s">
        <v>32</v>
      </c>
      <c r="E39" s="35"/>
      <c r="F39" s="35"/>
      <c r="G39" s="36" t="s">
        <v>33</v>
      </c>
      <c r="H39" s="37" t="s">
        <v>34</v>
      </c>
      <c r="I39" s="38"/>
      <c r="J39" s="39">
        <f>SUM(J30:J37)</f>
        <v>0</v>
      </c>
      <c r="K39" s="40"/>
      <c r="L39" s="13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</row>
    <row r="40" spans="1:31" s="14" customFormat="1" ht="14.45" customHeight="1" x14ac:dyDescent="0.2">
      <c r="A40" s="10"/>
      <c r="B40" s="11"/>
      <c r="C40" s="10"/>
      <c r="D40" s="10"/>
      <c r="E40" s="10"/>
      <c r="F40" s="10"/>
      <c r="G40" s="10"/>
      <c r="H40" s="10"/>
      <c r="I40" s="12"/>
      <c r="J40" s="10"/>
      <c r="K40" s="10"/>
      <c r="L40" s="13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</row>
    <row r="41" spans="1:31" ht="14.45" customHeight="1" x14ac:dyDescent="0.2">
      <c r="B41" s="6"/>
      <c r="L41" s="6"/>
    </row>
    <row r="42" spans="1:31" ht="14.45" customHeight="1" x14ac:dyDescent="0.2">
      <c r="B42" s="6"/>
      <c r="L42" s="6"/>
    </row>
    <row r="43" spans="1:31" ht="14.45" customHeight="1" x14ac:dyDescent="0.2">
      <c r="B43" s="6"/>
      <c r="L43" s="6"/>
    </row>
    <row r="44" spans="1:31" ht="14.45" customHeight="1" x14ac:dyDescent="0.2">
      <c r="B44" s="6"/>
      <c r="L44" s="6"/>
    </row>
    <row r="45" spans="1:31" ht="14.45" customHeight="1" x14ac:dyDescent="0.2">
      <c r="B45" s="6"/>
      <c r="L45" s="6"/>
    </row>
    <row r="46" spans="1:31" ht="14.45" customHeight="1" x14ac:dyDescent="0.2">
      <c r="B46" s="6"/>
      <c r="L46" s="6"/>
    </row>
    <row r="47" spans="1:31" ht="14.45" customHeight="1" x14ac:dyDescent="0.2">
      <c r="B47" s="6"/>
      <c r="L47" s="6"/>
    </row>
    <row r="48" spans="1:31" ht="14.45" customHeight="1" x14ac:dyDescent="0.2">
      <c r="B48" s="6"/>
      <c r="L48" s="6"/>
    </row>
    <row r="49" spans="1:31" ht="14.45" customHeight="1" x14ac:dyDescent="0.2">
      <c r="B49" s="6"/>
      <c r="L49" s="6"/>
    </row>
    <row r="50" spans="1:31" s="14" customFormat="1" ht="14.45" customHeight="1" x14ac:dyDescent="0.2">
      <c r="B50" s="13"/>
      <c r="D50" s="41" t="s">
        <v>35</v>
      </c>
      <c r="E50" s="42"/>
      <c r="F50" s="42"/>
      <c r="G50" s="41" t="s">
        <v>36</v>
      </c>
      <c r="H50" s="42"/>
      <c r="I50" s="43"/>
      <c r="J50" s="42"/>
      <c r="K50" s="42"/>
      <c r="L50" s="13"/>
    </row>
    <row r="51" spans="1:31" x14ac:dyDescent="0.2">
      <c r="B51" s="6"/>
      <c r="L51" s="6"/>
    </row>
    <row r="52" spans="1:31" x14ac:dyDescent="0.2">
      <c r="B52" s="6"/>
      <c r="L52" s="6"/>
    </row>
    <row r="53" spans="1:31" x14ac:dyDescent="0.2">
      <c r="B53" s="6"/>
      <c r="L53" s="6"/>
    </row>
    <row r="54" spans="1:31" x14ac:dyDescent="0.2">
      <c r="B54" s="6"/>
      <c r="L54" s="6"/>
    </row>
    <row r="55" spans="1:31" x14ac:dyDescent="0.2">
      <c r="B55" s="6"/>
      <c r="L55" s="6"/>
    </row>
    <row r="56" spans="1:31" x14ac:dyDescent="0.2">
      <c r="B56" s="6"/>
      <c r="L56" s="6"/>
    </row>
    <row r="57" spans="1:31" x14ac:dyDescent="0.2">
      <c r="B57" s="6"/>
      <c r="L57" s="6"/>
    </row>
    <row r="58" spans="1:31" x14ac:dyDescent="0.2">
      <c r="B58" s="6"/>
      <c r="L58" s="6"/>
    </row>
    <row r="59" spans="1:31" x14ac:dyDescent="0.2">
      <c r="B59" s="6"/>
      <c r="L59" s="6"/>
    </row>
    <row r="60" spans="1:31" x14ac:dyDescent="0.2">
      <c r="B60" s="6"/>
      <c r="L60" s="6"/>
    </row>
    <row r="61" spans="1:31" s="14" customFormat="1" ht="12.75" x14ac:dyDescent="0.2">
      <c r="A61" s="10"/>
      <c r="B61" s="11"/>
      <c r="C61" s="10"/>
      <c r="D61" s="44" t="s">
        <v>37</v>
      </c>
      <c r="E61" s="45"/>
      <c r="F61" s="46" t="s">
        <v>38</v>
      </c>
      <c r="G61" s="44" t="s">
        <v>37</v>
      </c>
      <c r="H61" s="45"/>
      <c r="I61" s="47"/>
      <c r="J61" s="48" t="s">
        <v>38</v>
      </c>
      <c r="K61" s="45"/>
      <c r="L61" s="1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pans="1:31" x14ac:dyDescent="0.2">
      <c r="B62" s="6"/>
      <c r="L62" s="6"/>
    </row>
    <row r="63" spans="1:31" x14ac:dyDescent="0.2">
      <c r="B63" s="6"/>
      <c r="L63" s="6"/>
    </row>
    <row r="64" spans="1:31" x14ac:dyDescent="0.2">
      <c r="B64" s="6"/>
      <c r="L64" s="6"/>
    </row>
    <row r="65" spans="1:31" s="14" customFormat="1" ht="12.75" x14ac:dyDescent="0.2">
      <c r="A65" s="10"/>
      <c r="B65" s="11"/>
      <c r="C65" s="10"/>
      <c r="D65" s="41" t="s">
        <v>39</v>
      </c>
      <c r="E65" s="49"/>
      <c r="F65" s="49"/>
      <c r="G65" s="41" t="s">
        <v>40</v>
      </c>
      <c r="H65" s="49"/>
      <c r="I65" s="50"/>
      <c r="J65" s="49"/>
      <c r="K65" s="49"/>
      <c r="L65" s="13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pans="1:31" x14ac:dyDescent="0.2">
      <c r="B66" s="6"/>
      <c r="L66" s="6"/>
    </row>
    <row r="67" spans="1:31" x14ac:dyDescent="0.2">
      <c r="B67" s="6"/>
      <c r="L67" s="6"/>
    </row>
    <row r="68" spans="1:31" x14ac:dyDescent="0.2">
      <c r="B68" s="6"/>
      <c r="L68" s="6"/>
    </row>
    <row r="69" spans="1:31" x14ac:dyDescent="0.2">
      <c r="B69" s="6"/>
      <c r="L69" s="6"/>
    </row>
    <row r="70" spans="1:31" x14ac:dyDescent="0.2">
      <c r="B70" s="6"/>
      <c r="L70" s="6"/>
    </row>
    <row r="71" spans="1:31" x14ac:dyDescent="0.2">
      <c r="B71" s="6"/>
      <c r="L71" s="6"/>
    </row>
    <row r="72" spans="1:31" x14ac:dyDescent="0.2">
      <c r="B72" s="6"/>
      <c r="L72" s="6"/>
    </row>
    <row r="73" spans="1:31" x14ac:dyDescent="0.2">
      <c r="B73" s="6"/>
      <c r="L73" s="6"/>
    </row>
    <row r="74" spans="1:31" x14ac:dyDescent="0.2">
      <c r="B74" s="6"/>
      <c r="L74" s="6"/>
    </row>
    <row r="75" spans="1:31" x14ac:dyDescent="0.2">
      <c r="B75" s="6"/>
      <c r="L75" s="6"/>
    </row>
    <row r="76" spans="1:31" s="14" customFormat="1" ht="12.75" x14ac:dyDescent="0.2">
      <c r="A76" s="10"/>
      <c r="B76" s="11"/>
      <c r="C76" s="10"/>
      <c r="D76" s="44" t="s">
        <v>37</v>
      </c>
      <c r="E76" s="45"/>
      <c r="F76" s="46" t="s">
        <v>38</v>
      </c>
      <c r="G76" s="44" t="s">
        <v>37</v>
      </c>
      <c r="H76" s="45"/>
      <c r="I76" s="47"/>
      <c r="J76" s="48" t="s">
        <v>38</v>
      </c>
      <c r="K76" s="45"/>
      <c r="L76" s="13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pans="1:31" s="14" customFormat="1" ht="14.45" customHeight="1" x14ac:dyDescent="0.2">
      <c r="A77" s="10"/>
      <c r="B77" s="51"/>
      <c r="C77" s="52"/>
      <c r="D77" s="52"/>
      <c r="E77" s="52"/>
      <c r="F77" s="52"/>
      <c r="G77" s="52"/>
      <c r="H77" s="52"/>
      <c r="I77" s="53"/>
      <c r="J77" s="52"/>
      <c r="K77" s="52"/>
      <c r="L77" s="13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81" spans="1:47" s="14" customFormat="1" ht="6.95" customHeight="1" x14ac:dyDescent="0.2">
      <c r="A81" s="10"/>
      <c r="B81" s="54"/>
      <c r="C81" s="55"/>
      <c r="D81" s="55"/>
      <c r="E81" s="55"/>
      <c r="F81" s="55"/>
      <c r="G81" s="55"/>
      <c r="H81" s="55"/>
      <c r="I81" s="56"/>
      <c r="J81" s="55"/>
      <c r="K81" s="55"/>
      <c r="L81" s="13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pans="1:47" s="14" customFormat="1" ht="24.95" customHeight="1" x14ac:dyDescent="0.2">
      <c r="A82" s="10"/>
      <c r="B82" s="11"/>
      <c r="C82" s="7" t="s">
        <v>41</v>
      </c>
      <c r="D82" s="10"/>
      <c r="E82" s="10"/>
      <c r="F82" s="10"/>
      <c r="G82" s="10"/>
      <c r="H82" s="10"/>
      <c r="I82" s="12"/>
      <c r="J82" s="10"/>
      <c r="K82" s="10"/>
      <c r="L82" s="13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pans="1:47" s="14" customFormat="1" ht="6.95" customHeight="1" x14ac:dyDescent="0.2">
      <c r="A83" s="10"/>
      <c r="B83" s="11"/>
      <c r="C83" s="10"/>
      <c r="D83" s="10"/>
      <c r="E83" s="10"/>
      <c r="F83" s="10"/>
      <c r="G83" s="10"/>
      <c r="H83" s="10"/>
      <c r="I83" s="12"/>
      <c r="J83" s="10"/>
      <c r="K83" s="10"/>
      <c r="L83" s="13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pans="1:47" s="14" customFormat="1" ht="12" customHeight="1" x14ac:dyDescent="0.2">
      <c r="A84" s="10"/>
      <c r="B84" s="11"/>
      <c r="C84" s="9" t="s">
        <v>6</v>
      </c>
      <c r="D84" s="10"/>
      <c r="E84" s="10"/>
      <c r="F84" s="10"/>
      <c r="G84" s="10"/>
      <c r="H84" s="10"/>
      <c r="I84" s="12"/>
      <c r="J84" s="10"/>
      <c r="K84" s="10"/>
      <c r="L84" s="13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</row>
    <row r="85" spans="1:47" s="14" customFormat="1" ht="14.45" customHeight="1" x14ac:dyDescent="0.2">
      <c r="A85" s="10"/>
      <c r="B85" s="11"/>
      <c r="C85" s="10"/>
      <c r="D85" s="10"/>
      <c r="E85" s="157" t="str">
        <f>E7</f>
        <v>Parkovací dům Havlíčkova 1, Kroměříž</v>
      </c>
      <c r="F85" s="158"/>
      <c r="G85" s="158"/>
      <c r="H85" s="158"/>
      <c r="I85" s="12"/>
      <c r="J85" s="10"/>
      <c r="K85" s="10"/>
      <c r="L85" s="13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</row>
    <row r="86" spans="1:47" s="14" customFormat="1" ht="12" customHeight="1" x14ac:dyDescent="0.2">
      <c r="A86" s="10"/>
      <c r="B86" s="11"/>
      <c r="C86" s="9" t="s">
        <v>7</v>
      </c>
      <c r="D86" s="10"/>
      <c r="E86" s="10"/>
      <c r="F86" s="10"/>
      <c r="G86" s="10"/>
      <c r="H86" s="10"/>
      <c r="I86" s="12"/>
      <c r="J86" s="10"/>
      <c r="K86" s="10"/>
      <c r="L86" s="13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</row>
    <row r="87" spans="1:47" s="14" customFormat="1" ht="14.45" customHeight="1" x14ac:dyDescent="0.2">
      <c r="A87" s="10"/>
      <c r="B87" s="11"/>
      <c r="C87" s="10"/>
      <c r="D87" s="10"/>
      <c r="E87" s="155" t="str">
        <f>E9</f>
        <v>503.1 - SO503.1 - Účelová komunikace</v>
      </c>
      <c r="F87" s="156"/>
      <c r="G87" s="156"/>
      <c r="H87" s="156"/>
      <c r="I87" s="12"/>
      <c r="J87" s="10"/>
      <c r="K87" s="10"/>
      <c r="L87" s="13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</row>
    <row r="88" spans="1:47" s="14" customFormat="1" ht="6.95" customHeight="1" x14ac:dyDescent="0.2">
      <c r="A88" s="10"/>
      <c r="B88" s="11"/>
      <c r="C88" s="10"/>
      <c r="D88" s="10"/>
      <c r="E88" s="10"/>
      <c r="F88" s="10"/>
      <c r="G88" s="10"/>
      <c r="H88" s="10"/>
      <c r="I88" s="12"/>
      <c r="J88" s="10"/>
      <c r="K88" s="10"/>
      <c r="L88" s="13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</row>
    <row r="89" spans="1:47" s="14" customFormat="1" ht="12" customHeight="1" x14ac:dyDescent="0.2">
      <c r="A89" s="10"/>
      <c r="B89" s="11"/>
      <c r="C89" s="9" t="s">
        <v>12</v>
      </c>
      <c r="D89" s="10"/>
      <c r="E89" s="10"/>
      <c r="F89" s="15" t="str">
        <f>F12</f>
        <v xml:space="preserve"> </v>
      </c>
      <c r="G89" s="10"/>
      <c r="H89" s="10"/>
      <c r="I89" s="16" t="s">
        <v>14</v>
      </c>
      <c r="J89" s="17" t="str">
        <f>IF(J12="","",J12)</f>
        <v>3. 7. 2019</v>
      </c>
      <c r="K89" s="10"/>
      <c r="L89" s="13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</row>
    <row r="90" spans="1:47" s="14" customFormat="1" ht="6.95" customHeight="1" x14ac:dyDescent="0.2">
      <c r="A90" s="10"/>
      <c r="B90" s="11"/>
      <c r="C90" s="10"/>
      <c r="D90" s="10"/>
      <c r="E90" s="10"/>
      <c r="F90" s="10"/>
      <c r="G90" s="10"/>
      <c r="H90" s="10"/>
      <c r="I90" s="12"/>
      <c r="J90" s="10"/>
      <c r="K90" s="10"/>
      <c r="L90" s="13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</row>
    <row r="91" spans="1:47" s="14" customFormat="1" ht="15.6" customHeight="1" x14ac:dyDescent="0.2">
      <c r="A91" s="10"/>
      <c r="B91" s="11"/>
      <c r="C91" s="9" t="s">
        <v>15</v>
      </c>
      <c r="D91" s="10"/>
      <c r="E91" s="10"/>
      <c r="F91" s="15" t="str">
        <f>E15</f>
        <v xml:space="preserve"> </v>
      </c>
      <c r="G91" s="10"/>
      <c r="H91" s="10"/>
      <c r="I91" s="16" t="s">
        <v>19</v>
      </c>
      <c r="J91" s="57" t="str">
        <f>E21</f>
        <v xml:space="preserve"> </v>
      </c>
      <c r="K91" s="10"/>
      <c r="L91" s="13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</row>
    <row r="92" spans="1:47" s="14" customFormat="1" ht="15.6" customHeight="1" x14ac:dyDescent="0.2">
      <c r="A92" s="10"/>
      <c r="B92" s="11"/>
      <c r="C92" s="9" t="s">
        <v>18</v>
      </c>
      <c r="D92" s="10"/>
      <c r="E92" s="10"/>
      <c r="F92" s="15" t="str">
        <f>IF(E18="","",E18)</f>
        <v>Vyplň údaj</v>
      </c>
      <c r="G92" s="10"/>
      <c r="H92" s="10"/>
      <c r="I92" s="16" t="s">
        <v>20</v>
      </c>
      <c r="J92" s="57" t="str">
        <f>E24</f>
        <v xml:space="preserve"> </v>
      </c>
      <c r="K92" s="10"/>
      <c r="L92" s="13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</row>
    <row r="93" spans="1:47" s="14" customFormat="1" ht="10.35" customHeight="1" x14ac:dyDescent="0.2">
      <c r="A93" s="10"/>
      <c r="B93" s="11"/>
      <c r="C93" s="10"/>
      <c r="D93" s="10"/>
      <c r="E93" s="10"/>
      <c r="F93" s="10"/>
      <c r="G93" s="10"/>
      <c r="H93" s="10"/>
      <c r="I93" s="12"/>
      <c r="J93" s="10"/>
      <c r="K93" s="10"/>
      <c r="L93" s="13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</row>
    <row r="94" spans="1:47" s="14" customFormat="1" ht="29.25" customHeight="1" x14ac:dyDescent="0.2">
      <c r="A94" s="10"/>
      <c r="B94" s="11"/>
      <c r="C94" s="58" t="s">
        <v>42</v>
      </c>
      <c r="D94" s="33"/>
      <c r="E94" s="33"/>
      <c r="F94" s="33"/>
      <c r="G94" s="33"/>
      <c r="H94" s="33"/>
      <c r="I94" s="59"/>
      <c r="J94" s="60" t="s">
        <v>43</v>
      </c>
      <c r="K94" s="33"/>
      <c r="L94" s="13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</row>
    <row r="95" spans="1:47" s="14" customFormat="1" ht="10.35" customHeight="1" x14ac:dyDescent="0.2">
      <c r="A95" s="10"/>
      <c r="B95" s="11"/>
      <c r="C95" s="10"/>
      <c r="D95" s="10"/>
      <c r="E95" s="10"/>
      <c r="F95" s="10"/>
      <c r="G95" s="10"/>
      <c r="H95" s="10"/>
      <c r="I95" s="12"/>
      <c r="J95" s="10"/>
      <c r="K95" s="10"/>
      <c r="L95" s="13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</row>
    <row r="96" spans="1:47" s="14" customFormat="1" ht="22.9" customHeight="1" x14ac:dyDescent="0.2">
      <c r="A96" s="10"/>
      <c r="B96" s="11"/>
      <c r="C96" s="61" t="s">
        <v>44</v>
      </c>
      <c r="D96" s="10"/>
      <c r="E96" s="10"/>
      <c r="F96" s="10"/>
      <c r="G96" s="10"/>
      <c r="H96" s="10"/>
      <c r="I96" s="12"/>
      <c r="J96" s="27">
        <f>J124</f>
        <v>0</v>
      </c>
      <c r="K96" s="10"/>
      <c r="L96" s="13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U96" s="2" t="s">
        <v>45</v>
      </c>
    </row>
    <row r="97" spans="1:31" s="62" customFormat="1" ht="24.95" customHeight="1" x14ac:dyDescent="0.2">
      <c r="B97" s="63"/>
      <c r="D97" s="64" t="s">
        <v>46</v>
      </c>
      <c r="E97" s="65"/>
      <c r="F97" s="65"/>
      <c r="G97" s="65"/>
      <c r="H97" s="65"/>
      <c r="I97" s="66"/>
      <c r="J97" s="67">
        <f>J125</f>
        <v>0</v>
      </c>
      <c r="L97" s="63"/>
    </row>
    <row r="98" spans="1:31" s="68" customFormat="1" ht="19.899999999999999" customHeight="1" x14ac:dyDescent="0.2">
      <c r="B98" s="69"/>
      <c r="D98" s="70" t="s">
        <v>47</v>
      </c>
      <c r="E98" s="71"/>
      <c r="F98" s="71"/>
      <c r="G98" s="71"/>
      <c r="H98" s="71"/>
      <c r="I98" s="72"/>
      <c r="J98" s="73">
        <f>J126</f>
        <v>0</v>
      </c>
      <c r="L98" s="69"/>
    </row>
    <row r="99" spans="1:31" s="68" customFormat="1" ht="19.899999999999999" customHeight="1" x14ac:dyDescent="0.2">
      <c r="B99" s="69"/>
      <c r="D99" s="70" t="s">
        <v>48</v>
      </c>
      <c r="E99" s="71"/>
      <c r="F99" s="71"/>
      <c r="G99" s="71"/>
      <c r="H99" s="71"/>
      <c r="I99" s="72"/>
      <c r="J99" s="73">
        <f>J162</f>
        <v>0</v>
      </c>
      <c r="L99" s="69"/>
    </row>
    <row r="100" spans="1:31" s="68" customFormat="1" ht="19.899999999999999" customHeight="1" x14ac:dyDescent="0.2">
      <c r="B100" s="69"/>
      <c r="D100" s="70" t="s">
        <v>49</v>
      </c>
      <c r="E100" s="71"/>
      <c r="F100" s="71"/>
      <c r="G100" s="71"/>
      <c r="H100" s="71"/>
      <c r="I100" s="72"/>
      <c r="J100" s="73">
        <f>J172</f>
        <v>0</v>
      </c>
      <c r="L100" s="69"/>
    </row>
    <row r="101" spans="1:31" s="68" customFormat="1" ht="19.899999999999999" customHeight="1" x14ac:dyDescent="0.2">
      <c r="B101" s="69"/>
      <c r="D101" s="70" t="s">
        <v>50</v>
      </c>
      <c r="E101" s="71"/>
      <c r="F101" s="71"/>
      <c r="G101" s="71"/>
      <c r="H101" s="71"/>
      <c r="I101" s="72"/>
      <c r="J101" s="73">
        <f>J188</f>
        <v>0</v>
      </c>
      <c r="L101" s="69"/>
    </row>
    <row r="102" spans="1:31" s="68" customFormat="1" ht="19.899999999999999" customHeight="1" x14ac:dyDescent="0.2">
      <c r="B102" s="69"/>
      <c r="D102" s="70" t="s">
        <v>51</v>
      </c>
      <c r="E102" s="71"/>
      <c r="F102" s="71"/>
      <c r="G102" s="71"/>
      <c r="H102" s="71"/>
      <c r="I102" s="72"/>
      <c r="J102" s="73">
        <f>J194</f>
        <v>0</v>
      </c>
      <c r="L102" s="69"/>
    </row>
    <row r="103" spans="1:31" s="68" customFormat="1" ht="19.899999999999999" customHeight="1" x14ac:dyDescent="0.2">
      <c r="B103" s="69"/>
      <c r="D103" s="70" t="s">
        <v>52</v>
      </c>
      <c r="E103" s="71"/>
      <c r="F103" s="71"/>
      <c r="G103" s="71"/>
      <c r="H103" s="71"/>
      <c r="I103" s="72"/>
      <c r="J103" s="73">
        <f>J221</f>
        <v>0</v>
      </c>
      <c r="L103" s="69"/>
    </row>
    <row r="104" spans="1:31" s="68" customFormat="1" ht="19.899999999999999" customHeight="1" x14ac:dyDescent="0.2">
      <c r="B104" s="69"/>
      <c r="D104" s="70" t="s">
        <v>53</v>
      </c>
      <c r="E104" s="71"/>
      <c r="F104" s="71"/>
      <c r="G104" s="71"/>
      <c r="H104" s="71"/>
      <c r="I104" s="72"/>
      <c r="J104" s="73">
        <f>J259</f>
        <v>0</v>
      </c>
      <c r="L104" s="69"/>
    </row>
    <row r="105" spans="1:31" s="14" customFormat="1" ht="21.75" customHeight="1" x14ac:dyDescent="0.2">
      <c r="A105" s="10"/>
      <c r="B105" s="11"/>
      <c r="C105" s="10"/>
      <c r="D105" s="10"/>
      <c r="E105" s="10"/>
      <c r="F105" s="10"/>
      <c r="G105" s="10"/>
      <c r="H105" s="10"/>
      <c r="I105" s="12"/>
      <c r="J105" s="10"/>
      <c r="K105" s="10"/>
      <c r="L105" s="1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pans="1:31" s="14" customFormat="1" ht="6.95" customHeight="1" x14ac:dyDescent="0.2">
      <c r="A106" s="10"/>
      <c r="B106" s="51"/>
      <c r="C106" s="52"/>
      <c r="D106" s="52"/>
      <c r="E106" s="52"/>
      <c r="F106" s="52"/>
      <c r="G106" s="52"/>
      <c r="H106" s="52"/>
      <c r="I106" s="53"/>
      <c r="J106" s="52"/>
      <c r="K106" s="52"/>
      <c r="L106" s="1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10" spans="1:31" s="14" customFormat="1" ht="6.95" customHeight="1" x14ac:dyDescent="0.2">
      <c r="A110" s="10"/>
      <c r="B110" s="54"/>
      <c r="C110" s="55"/>
      <c r="D110" s="55"/>
      <c r="E110" s="55"/>
      <c r="F110" s="55"/>
      <c r="G110" s="55"/>
      <c r="H110" s="55"/>
      <c r="I110" s="56"/>
      <c r="J110" s="55"/>
      <c r="K110" s="55"/>
      <c r="L110" s="13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pans="1:31" s="14" customFormat="1" ht="24.95" customHeight="1" x14ac:dyDescent="0.2">
      <c r="A111" s="10"/>
      <c r="B111" s="11"/>
      <c r="C111" s="7" t="s">
        <v>54</v>
      </c>
      <c r="D111" s="10"/>
      <c r="E111" s="10"/>
      <c r="F111" s="10"/>
      <c r="G111" s="10"/>
      <c r="H111" s="10"/>
      <c r="I111" s="12"/>
      <c r="J111" s="10"/>
      <c r="K111" s="10"/>
      <c r="L111" s="13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pans="1:31" s="14" customFormat="1" ht="6.95" customHeight="1" x14ac:dyDescent="0.2">
      <c r="A112" s="10"/>
      <c r="B112" s="11"/>
      <c r="C112" s="10"/>
      <c r="D112" s="10"/>
      <c r="E112" s="10"/>
      <c r="F112" s="10"/>
      <c r="G112" s="10"/>
      <c r="H112" s="10"/>
      <c r="I112" s="12"/>
      <c r="J112" s="10"/>
      <c r="K112" s="10"/>
      <c r="L112" s="13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pans="1:65" s="14" customFormat="1" ht="12" customHeight="1" x14ac:dyDescent="0.2">
      <c r="A113" s="10"/>
      <c r="B113" s="11"/>
      <c r="C113" s="9" t="s">
        <v>6</v>
      </c>
      <c r="D113" s="10"/>
      <c r="E113" s="10"/>
      <c r="F113" s="10"/>
      <c r="G113" s="10"/>
      <c r="H113" s="10"/>
      <c r="I113" s="12"/>
      <c r="J113" s="10"/>
      <c r="K113" s="10"/>
      <c r="L113" s="13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pans="1:65" s="14" customFormat="1" ht="14.45" customHeight="1" x14ac:dyDescent="0.2">
      <c r="A114" s="10"/>
      <c r="B114" s="11"/>
      <c r="C114" s="10"/>
      <c r="D114" s="10"/>
      <c r="E114" s="157" t="str">
        <f>E7</f>
        <v>Parkovací dům Havlíčkova 1, Kroměříž</v>
      </c>
      <c r="F114" s="158"/>
      <c r="G114" s="158"/>
      <c r="H114" s="158"/>
      <c r="I114" s="12"/>
      <c r="J114" s="10"/>
      <c r="K114" s="10"/>
      <c r="L114" s="13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pans="1:65" s="14" customFormat="1" ht="12" customHeight="1" x14ac:dyDescent="0.2">
      <c r="A115" s="10"/>
      <c r="B115" s="11"/>
      <c r="C115" s="9" t="s">
        <v>7</v>
      </c>
      <c r="D115" s="10"/>
      <c r="E115" s="10"/>
      <c r="F115" s="10"/>
      <c r="G115" s="10"/>
      <c r="H115" s="10"/>
      <c r="I115" s="12"/>
      <c r="J115" s="10"/>
      <c r="K115" s="10"/>
      <c r="L115" s="13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pans="1:65" s="14" customFormat="1" ht="14.45" customHeight="1" x14ac:dyDescent="0.2">
      <c r="A116" s="10"/>
      <c r="B116" s="11"/>
      <c r="C116" s="10"/>
      <c r="D116" s="10"/>
      <c r="E116" s="155" t="str">
        <f>E9</f>
        <v>503.1 - SO503.1 - Účelová komunikace</v>
      </c>
      <c r="F116" s="156"/>
      <c r="G116" s="156"/>
      <c r="H116" s="156"/>
      <c r="I116" s="12"/>
      <c r="J116" s="10"/>
      <c r="K116" s="10"/>
      <c r="L116" s="13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pans="1:65" s="14" customFormat="1" ht="6.95" customHeight="1" x14ac:dyDescent="0.2">
      <c r="A117" s="10"/>
      <c r="B117" s="11"/>
      <c r="C117" s="10"/>
      <c r="D117" s="10"/>
      <c r="E117" s="10"/>
      <c r="F117" s="10"/>
      <c r="G117" s="10"/>
      <c r="H117" s="10"/>
      <c r="I117" s="12"/>
      <c r="J117" s="10"/>
      <c r="K117" s="10"/>
      <c r="L117" s="13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pans="1:65" s="14" customFormat="1" ht="12" customHeight="1" x14ac:dyDescent="0.2">
      <c r="A118" s="10"/>
      <c r="B118" s="11"/>
      <c r="C118" s="9" t="s">
        <v>12</v>
      </c>
      <c r="D118" s="10"/>
      <c r="E118" s="10"/>
      <c r="F118" s="15" t="str">
        <f>F12</f>
        <v xml:space="preserve"> </v>
      </c>
      <c r="G118" s="10"/>
      <c r="H118" s="10"/>
      <c r="I118" s="16" t="s">
        <v>14</v>
      </c>
      <c r="J118" s="17" t="str">
        <f>IF(J12="","",J12)</f>
        <v>3. 7. 2019</v>
      </c>
      <c r="K118" s="10"/>
      <c r="L118" s="13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pans="1:65" s="14" customFormat="1" ht="6.95" customHeight="1" x14ac:dyDescent="0.2">
      <c r="A119" s="10"/>
      <c r="B119" s="11"/>
      <c r="C119" s="10"/>
      <c r="D119" s="10"/>
      <c r="E119" s="10"/>
      <c r="F119" s="10"/>
      <c r="G119" s="10"/>
      <c r="H119" s="10"/>
      <c r="I119" s="12"/>
      <c r="J119" s="10"/>
      <c r="K119" s="10"/>
      <c r="L119" s="13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pans="1:65" s="14" customFormat="1" ht="15.6" customHeight="1" x14ac:dyDescent="0.2">
      <c r="A120" s="10"/>
      <c r="B120" s="11"/>
      <c r="C120" s="9" t="s">
        <v>15</v>
      </c>
      <c r="D120" s="10"/>
      <c r="E120" s="10"/>
      <c r="F120" s="15" t="str">
        <f>E15</f>
        <v xml:space="preserve"> </v>
      </c>
      <c r="G120" s="10"/>
      <c r="H120" s="10"/>
      <c r="I120" s="16" t="s">
        <v>19</v>
      </c>
      <c r="J120" s="57" t="str">
        <f>E21</f>
        <v xml:space="preserve"> </v>
      </c>
      <c r="K120" s="10"/>
      <c r="L120" s="13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pans="1:65" s="14" customFormat="1" ht="15.6" customHeight="1" x14ac:dyDescent="0.2">
      <c r="A121" s="10"/>
      <c r="B121" s="11"/>
      <c r="C121" s="9" t="s">
        <v>18</v>
      </c>
      <c r="D121" s="10"/>
      <c r="E121" s="10"/>
      <c r="F121" s="15" t="str">
        <f>IF(E18="","",E18)</f>
        <v>Vyplň údaj</v>
      </c>
      <c r="G121" s="10"/>
      <c r="H121" s="10"/>
      <c r="I121" s="16" t="s">
        <v>20</v>
      </c>
      <c r="J121" s="57" t="str">
        <f>E24</f>
        <v xml:space="preserve"> </v>
      </c>
      <c r="K121" s="10"/>
      <c r="L121" s="13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pans="1:65" s="14" customFormat="1" ht="10.35" customHeight="1" x14ac:dyDescent="0.2">
      <c r="A122" s="10"/>
      <c r="B122" s="11"/>
      <c r="C122" s="10"/>
      <c r="D122" s="10"/>
      <c r="E122" s="10"/>
      <c r="F122" s="10"/>
      <c r="G122" s="10"/>
      <c r="H122" s="10"/>
      <c r="I122" s="12"/>
      <c r="J122" s="10"/>
      <c r="K122" s="10"/>
      <c r="L122" s="13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pans="1:65" s="84" customFormat="1" ht="29.25" customHeight="1" x14ac:dyDescent="0.2">
      <c r="A123" s="74"/>
      <c r="B123" s="75"/>
      <c r="C123" s="76" t="s">
        <v>55</v>
      </c>
      <c r="D123" s="77" t="s">
        <v>56</v>
      </c>
      <c r="E123" s="77" t="s">
        <v>57</v>
      </c>
      <c r="F123" s="77" t="s">
        <v>58</v>
      </c>
      <c r="G123" s="77" t="s">
        <v>59</v>
      </c>
      <c r="H123" s="77" t="s">
        <v>60</v>
      </c>
      <c r="I123" s="78" t="s">
        <v>61</v>
      </c>
      <c r="J123" s="77" t="s">
        <v>43</v>
      </c>
      <c r="K123" s="79" t="s">
        <v>62</v>
      </c>
      <c r="L123" s="80"/>
      <c r="M123" s="81" t="s">
        <v>10</v>
      </c>
      <c r="N123" s="82" t="s">
        <v>26</v>
      </c>
      <c r="O123" s="82" t="s">
        <v>63</v>
      </c>
      <c r="P123" s="82" t="s">
        <v>64</v>
      </c>
      <c r="Q123" s="82" t="s">
        <v>65</v>
      </c>
      <c r="R123" s="82" t="s">
        <v>66</v>
      </c>
      <c r="S123" s="82" t="s">
        <v>67</v>
      </c>
      <c r="T123" s="83" t="s">
        <v>68</v>
      </c>
      <c r="U123" s="74"/>
      <c r="V123" s="74"/>
      <c r="W123" s="74"/>
      <c r="X123" s="74"/>
      <c r="Y123" s="74"/>
      <c r="Z123" s="74"/>
      <c r="AA123" s="74"/>
      <c r="AB123" s="74"/>
      <c r="AC123" s="74"/>
      <c r="AD123" s="74"/>
      <c r="AE123" s="74"/>
    </row>
    <row r="124" spans="1:65" s="14" customFormat="1" ht="22.9" customHeight="1" x14ac:dyDescent="0.25">
      <c r="A124" s="10"/>
      <c r="B124" s="11"/>
      <c r="C124" s="85" t="s">
        <v>69</v>
      </c>
      <c r="D124" s="10"/>
      <c r="E124" s="10"/>
      <c r="F124" s="10"/>
      <c r="G124" s="10"/>
      <c r="H124" s="10"/>
      <c r="I124" s="12"/>
      <c r="J124" s="86">
        <f>BK124</f>
        <v>0</v>
      </c>
      <c r="K124" s="10"/>
      <c r="L124" s="11"/>
      <c r="M124" s="87"/>
      <c r="N124" s="88"/>
      <c r="O124" s="24"/>
      <c r="P124" s="89">
        <f>P125</f>
        <v>0</v>
      </c>
      <c r="Q124" s="24"/>
      <c r="R124" s="89">
        <f>R125</f>
        <v>376.10900889999994</v>
      </c>
      <c r="S124" s="24"/>
      <c r="T124" s="90">
        <f>T125</f>
        <v>136.02000000000001</v>
      </c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T124" s="2" t="s">
        <v>70</v>
      </c>
      <c r="AU124" s="2" t="s">
        <v>45</v>
      </c>
      <c r="BK124" s="91">
        <f>BK125</f>
        <v>0</v>
      </c>
    </row>
    <row r="125" spans="1:65" s="92" customFormat="1" ht="25.9" customHeight="1" x14ac:dyDescent="0.2">
      <c r="B125" s="93"/>
      <c r="D125" s="94" t="s">
        <v>70</v>
      </c>
      <c r="E125" s="95" t="s">
        <v>71</v>
      </c>
      <c r="F125" s="95" t="s">
        <v>72</v>
      </c>
      <c r="I125" s="96"/>
      <c r="J125" s="97">
        <f>BK125</f>
        <v>0</v>
      </c>
      <c r="L125" s="93"/>
      <c r="M125" s="98"/>
      <c r="N125" s="99"/>
      <c r="O125" s="99"/>
      <c r="P125" s="100">
        <f>P126+P162+P172+P188+P194+P221+P259</f>
        <v>0</v>
      </c>
      <c r="Q125" s="99"/>
      <c r="R125" s="100">
        <f>R126+R162+R172+R188+R194+R221+R259</f>
        <v>376.10900889999994</v>
      </c>
      <c r="S125" s="99"/>
      <c r="T125" s="101">
        <f>T126+T162+T172+T188+T194+T221+T259</f>
        <v>136.02000000000001</v>
      </c>
      <c r="AR125" s="94" t="s">
        <v>73</v>
      </c>
      <c r="AT125" s="102" t="s">
        <v>70</v>
      </c>
      <c r="AU125" s="102" t="s">
        <v>74</v>
      </c>
      <c r="AY125" s="94" t="s">
        <v>75</v>
      </c>
      <c r="BK125" s="103">
        <f>BK126+BK162+BK172+BK188+BK194+BK221+BK259</f>
        <v>0</v>
      </c>
    </row>
    <row r="126" spans="1:65" s="92" customFormat="1" ht="22.9" customHeight="1" x14ac:dyDescent="0.2">
      <c r="B126" s="93"/>
      <c r="D126" s="94" t="s">
        <v>70</v>
      </c>
      <c r="E126" s="104" t="s">
        <v>73</v>
      </c>
      <c r="F126" s="104" t="s">
        <v>76</v>
      </c>
      <c r="I126" s="96"/>
      <c r="J126" s="105">
        <f>BK126</f>
        <v>0</v>
      </c>
      <c r="L126" s="93"/>
      <c r="M126" s="98"/>
      <c r="N126" s="99"/>
      <c r="O126" s="99"/>
      <c r="P126" s="100">
        <f>SUM(P127:P161)</f>
        <v>0</v>
      </c>
      <c r="Q126" s="99"/>
      <c r="R126" s="100">
        <f>SUM(R127:R161)</f>
        <v>0</v>
      </c>
      <c r="S126" s="99"/>
      <c r="T126" s="101">
        <f>SUM(T127:T161)</f>
        <v>136.02000000000001</v>
      </c>
      <c r="AR126" s="94" t="s">
        <v>73</v>
      </c>
      <c r="AT126" s="102" t="s">
        <v>70</v>
      </c>
      <c r="AU126" s="102" t="s">
        <v>73</v>
      </c>
      <c r="AY126" s="94" t="s">
        <v>75</v>
      </c>
      <c r="BK126" s="103">
        <f>SUM(BK127:BK161)</f>
        <v>0</v>
      </c>
    </row>
    <row r="127" spans="1:65" s="14" customFormat="1" ht="64.900000000000006" customHeight="1" x14ac:dyDescent="0.2">
      <c r="A127" s="10"/>
      <c r="B127" s="106"/>
      <c r="C127" s="107" t="s">
        <v>73</v>
      </c>
      <c r="D127" s="107" t="s">
        <v>77</v>
      </c>
      <c r="E127" s="108" t="s">
        <v>78</v>
      </c>
      <c r="F127" s="109" t="s">
        <v>79</v>
      </c>
      <c r="G127" s="110" t="s">
        <v>80</v>
      </c>
      <c r="H127" s="111">
        <v>6</v>
      </c>
      <c r="I127" s="112"/>
      <c r="J127" s="113">
        <f t="shared" ref="J127:J132" si="0">ROUND(I127*H127,2)</f>
        <v>0</v>
      </c>
      <c r="K127" s="109" t="s">
        <v>81</v>
      </c>
      <c r="L127" s="11"/>
      <c r="M127" s="114" t="s">
        <v>10</v>
      </c>
      <c r="N127" s="115" t="s">
        <v>27</v>
      </c>
      <c r="O127" s="116"/>
      <c r="P127" s="117">
        <f t="shared" ref="P127:P132" si="1">O127*H127</f>
        <v>0</v>
      </c>
      <c r="Q127" s="117">
        <v>0</v>
      </c>
      <c r="R127" s="117">
        <f t="shared" ref="R127:R132" si="2">Q127*H127</f>
        <v>0</v>
      </c>
      <c r="S127" s="117">
        <v>0.32</v>
      </c>
      <c r="T127" s="118">
        <f t="shared" ref="T127:T132" si="3">S127*H127</f>
        <v>1.92</v>
      </c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R127" s="119" t="s">
        <v>82</v>
      </c>
      <c r="AT127" s="119" t="s">
        <v>77</v>
      </c>
      <c r="AU127" s="119" t="s">
        <v>2</v>
      </c>
      <c r="AY127" s="2" t="s">
        <v>75</v>
      </c>
      <c r="BE127" s="120">
        <f t="shared" ref="BE127:BE132" si="4">IF(N127="základní",J127,0)</f>
        <v>0</v>
      </c>
      <c r="BF127" s="120">
        <f t="shared" ref="BF127:BF132" si="5">IF(N127="snížená",J127,0)</f>
        <v>0</v>
      </c>
      <c r="BG127" s="120">
        <f t="shared" ref="BG127:BG132" si="6">IF(N127="zákl. přenesená",J127,0)</f>
        <v>0</v>
      </c>
      <c r="BH127" s="120">
        <f t="shared" ref="BH127:BH132" si="7">IF(N127="sníž. přenesená",J127,0)</f>
        <v>0</v>
      </c>
      <c r="BI127" s="120">
        <f t="shared" ref="BI127:BI132" si="8">IF(N127="nulová",J127,0)</f>
        <v>0</v>
      </c>
      <c r="BJ127" s="2" t="s">
        <v>73</v>
      </c>
      <c r="BK127" s="120">
        <f t="shared" ref="BK127:BK132" si="9">ROUND(I127*H127,2)</f>
        <v>0</v>
      </c>
      <c r="BL127" s="2" t="s">
        <v>82</v>
      </c>
      <c r="BM127" s="119" t="s">
        <v>83</v>
      </c>
    </row>
    <row r="128" spans="1:65" s="14" customFormat="1" ht="64.900000000000006" customHeight="1" x14ac:dyDescent="0.2">
      <c r="A128" s="10"/>
      <c r="B128" s="106"/>
      <c r="C128" s="107" t="s">
        <v>2</v>
      </c>
      <c r="D128" s="107" t="s">
        <v>77</v>
      </c>
      <c r="E128" s="108" t="s">
        <v>84</v>
      </c>
      <c r="F128" s="109" t="s">
        <v>85</v>
      </c>
      <c r="G128" s="110" t="s">
        <v>80</v>
      </c>
      <c r="H128" s="111">
        <v>145</v>
      </c>
      <c r="I128" s="112"/>
      <c r="J128" s="113">
        <f t="shared" si="0"/>
        <v>0</v>
      </c>
      <c r="K128" s="109" t="s">
        <v>81</v>
      </c>
      <c r="L128" s="11"/>
      <c r="M128" s="114" t="s">
        <v>10</v>
      </c>
      <c r="N128" s="115" t="s">
        <v>27</v>
      </c>
      <c r="O128" s="116"/>
      <c r="P128" s="117">
        <f t="shared" si="1"/>
        <v>0</v>
      </c>
      <c r="Q128" s="117">
        <v>0</v>
      </c>
      <c r="R128" s="117">
        <f t="shared" si="2"/>
        <v>0</v>
      </c>
      <c r="S128" s="117">
        <v>0.28999999999999998</v>
      </c>
      <c r="T128" s="118">
        <f t="shared" si="3"/>
        <v>42.05</v>
      </c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R128" s="119" t="s">
        <v>82</v>
      </c>
      <c r="AT128" s="119" t="s">
        <v>77</v>
      </c>
      <c r="AU128" s="119" t="s">
        <v>2</v>
      </c>
      <c r="AY128" s="2" t="s">
        <v>75</v>
      </c>
      <c r="BE128" s="120">
        <f t="shared" si="4"/>
        <v>0</v>
      </c>
      <c r="BF128" s="120">
        <f t="shared" si="5"/>
        <v>0</v>
      </c>
      <c r="BG128" s="120">
        <f t="shared" si="6"/>
        <v>0</v>
      </c>
      <c r="BH128" s="120">
        <f t="shared" si="7"/>
        <v>0</v>
      </c>
      <c r="BI128" s="120">
        <f t="shared" si="8"/>
        <v>0</v>
      </c>
      <c r="BJ128" s="2" t="s">
        <v>73</v>
      </c>
      <c r="BK128" s="120">
        <f t="shared" si="9"/>
        <v>0</v>
      </c>
      <c r="BL128" s="2" t="s">
        <v>82</v>
      </c>
      <c r="BM128" s="119" t="s">
        <v>86</v>
      </c>
    </row>
    <row r="129" spans="1:65" s="14" customFormat="1" ht="64.900000000000006" customHeight="1" x14ac:dyDescent="0.2">
      <c r="A129" s="10"/>
      <c r="B129" s="106"/>
      <c r="C129" s="107" t="s">
        <v>87</v>
      </c>
      <c r="D129" s="107" t="s">
        <v>77</v>
      </c>
      <c r="E129" s="108" t="s">
        <v>88</v>
      </c>
      <c r="F129" s="109" t="s">
        <v>89</v>
      </c>
      <c r="G129" s="110" t="s">
        <v>80</v>
      </c>
      <c r="H129" s="111">
        <v>120</v>
      </c>
      <c r="I129" s="112"/>
      <c r="J129" s="113">
        <f t="shared" si="0"/>
        <v>0</v>
      </c>
      <c r="K129" s="109" t="s">
        <v>81</v>
      </c>
      <c r="L129" s="11"/>
      <c r="M129" s="114" t="s">
        <v>10</v>
      </c>
      <c r="N129" s="115" t="s">
        <v>27</v>
      </c>
      <c r="O129" s="116"/>
      <c r="P129" s="117">
        <f t="shared" si="1"/>
        <v>0</v>
      </c>
      <c r="Q129" s="117">
        <v>0</v>
      </c>
      <c r="R129" s="117">
        <f t="shared" si="2"/>
        <v>0</v>
      </c>
      <c r="S129" s="117">
        <v>0.32500000000000001</v>
      </c>
      <c r="T129" s="118">
        <f t="shared" si="3"/>
        <v>39</v>
      </c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R129" s="119" t="s">
        <v>82</v>
      </c>
      <c r="AT129" s="119" t="s">
        <v>77</v>
      </c>
      <c r="AU129" s="119" t="s">
        <v>2</v>
      </c>
      <c r="AY129" s="2" t="s">
        <v>75</v>
      </c>
      <c r="BE129" s="120">
        <f t="shared" si="4"/>
        <v>0</v>
      </c>
      <c r="BF129" s="120">
        <f t="shared" si="5"/>
        <v>0</v>
      </c>
      <c r="BG129" s="120">
        <f t="shared" si="6"/>
        <v>0</v>
      </c>
      <c r="BH129" s="120">
        <f t="shared" si="7"/>
        <v>0</v>
      </c>
      <c r="BI129" s="120">
        <f t="shared" si="8"/>
        <v>0</v>
      </c>
      <c r="BJ129" s="2" t="s">
        <v>73</v>
      </c>
      <c r="BK129" s="120">
        <f t="shared" si="9"/>
        <v>0</v>
      </c>
      <c r="BL129" s="2" t="s">
        <v>82</v>
      </c>
      <c r="BM129" s="119" t="s">
        <v>90</v>
      </c>
    </row>
    <row r="130" spans="1:65" s="14" customFormat="1" ht="64.900000000000006" customHeight="1" x14ac:dyDescent="0.2">
      <c r="A130" s="10"/>
      <c r="B130" s="106"/>
      <c r="C130" s="107" t="s">
        <v>82</v>
      </c>
      <c r="D130" s="107" t="s">
        <v>77</v>
      </c>
      <c r="E130" s="108" t="s">
        <v>91</v>
      </c>
      <c r="F130" s="109" t="s">
        <v>92</v>
      </c>
      <c r="G130" s="110" t="s">
        <v>80</v>
      </c>
      <c r="H130" s="111">
        <v>120</v>
      </c>
      <c r="I130" s="112"/>
      <c r="J130" s="113">
        <f t="shared" si="0"/>
        <v>0</v>
      </c>
      <c r="K130" s="109" t="s">
        <v>81</v>
      </c>
      <c r="L130" s="11"/>
      <c r="M130" s="114" t="s">
        <v>10</v>
      </c>
      <c r="N130" s="115" t="s">
        <v>27</v>
      </c>
      <c r="O130" s="116"/>
      <c r="P130" s="117">
        <f t="shared" si="1"/>
        <v>0</v>
      </c>
      <c r="Q130" s="117">
        <v>0</v>
      </c>
      <c r="R130" s="117">
        <f t="shared" si="2"/>
        <v>0</v>
      </c>
      <c r="S130" s="117">
        <v>0.22</v>
      </c>
      <c r="T130" s="118">
        <f t="shared" si="3"/>
        <v>26.4</v>
      </c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R130" s="119" t="s">
        <v>82</v>
      </c>
      <c r="AT130" s="119" t="s">
        <v>77</v>
      </c>
      <c r="AU130" s="119" t="s">
        <v>2</v>
      </c>
      <c r="AY130" s="2" t="s">
        <v>75</v>
      </c>
      <c r="BE130" s="120">
        <f t="shared" si="4"/>
        <v>0</v>
      </c>
      <c r="BF130" s="120">
        <f t="shared" si="5"/>
        <v>0</v>
      </c>
      <c r="BG130" s="120">
        <f t="shared" si="6"/>
        <v>0</v>
      </c>
      <c r="BH130" s="120">
        <f t="shared" si="7"/>
        <v>0</v>
      </c>
      <c r="BI130" s="120">
        <f t="shared" si="8"/>
        <v>0</v>
      </c>
      <c r="BJ130" s="2" t="s">
        <v>73</v>
      </c>
      <c r="BK130" s="120">
        <f t="shared" si="9"/>
        <v>0</v>
      </c>
      <c r="BL130" s="2" t="s">
        <v>82</v>
      </c>
      <c r="BM130" s="119" t="s">
        <v>93</v>
      </c>
    </row>
    <row r="131" spans="1:65" s="14" customFormat="1" ht="43.15" customHeight="1" x14ac:dyDescent="0.2">
      <c r="A131" s="10"/>
      <c r="B131" s="106"/>
      <c r="C131" s="107" t="s">
        <v>94</v>
      </c>
      <c r="D131" s="107" t="s">
        <v>77</v>
      </c>
      <c r="E131" s="108" t="s">
        <v>95</v>
      </c>
      <c r="F131" s="109" t="s">
        <v>96</v>
      </c>
      <c r="G131" s="110" t="s">
        <v>97</v>
      </c>
      <c r="H131" s="111">
        <v>130</v>
      </c>
      <c r="I131" s="112"/>
      <c r="J131" s="113">
        <f t="shared" si="0"/>
        <v>0</v>
      </c>
      <c r="K131" s="109" t="s">
        <v>81</v>
      </c>
      <c r="L131" s="11"/>
      <c r="M131" s="114" t="s">
        <v>10</v>
      </c>
      <c r="N131" s="115" t="s">
        <v>27</v>
      </c>
      <c r="O131" s="116"/>
      <c r="P131" s="117">
        <f t="shared" si="1"/>
        <v>0</v>
      </c>
      <c r="Q131" s="117">
        <v>0</v>
      </c>
      <c r="R131" s="117">
        <f t="shared" si="2"/>
        <v>0</v>
      </c>
      <c r="S131" s="117">
        <v>0.20499999999999999</v>
      </c>
      <c r="T131" s="118">
        <f t="shared" si="3"/>
        <v>26.65</v>
      </c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R131" s="119" t="s">
        <v>82</v>
      </c>
      <c r="AT131" s="119" t="s">
        <v>77</v>
      </c>
      <c r="AU131" s="119" t="s">
        <v>2</v>
      </c>
      <c r="AY131" s="2" t="s">
        <v>75</v>
      </c>
      <c r="BE131" s="120">
        <f t="shared" si="4"/>
        <v>0</v>
      </c>
      <c r="BF131" s="120">
        <f t="shared" si="5"/>
        <v>0</v>
      </c>
      <c r="BG131" s="120">
        <f t="shared" si="6"/>
        <v>0</v>
      </c>
      <c r="BH131" s="120">
        <f t="shared" si="7"/>
        <v>0</v>
      </c>
      <c r="BI131" s="120">
        <f t="shared" si="8"/>
        <v>0</v>
      </c>
      <c r="BJ131" s="2" t="s">
        <v>73</v>
      </c>
      <c r="BK131" s="120">
        <f t="shared" si="9"/>
        <v>0</v>
      </c>
      <c r="BL131" s="2" t="s">
        <v>82</v>
      </c>
      <c r="BM131" s="119" t="s">
        <v>98</v>
      </c>
    </row>
    <row r="132" spans="1:65" s="14" customFormat="1" ht="54" customHeight="1" x14ac:dyDescent="0.2">
      <c r="A132" s="10"/>
      <c r="B132" s="106"/>
      <c r="C132" s="107" t="s">
        <v>99</v>
      </c>
      <c r="D132" s="107" t="s">
        <v>77</v>
      </c>
      <c r="E132" s="108" t="s">
        <v>100</v>
      </c>
      <c r="F132" s="109" t="s">
        <v>101</v>
      </c>
      <c r="G132" s="110" t="s">
        <v>102</v>
      </c>
      <c r="H132" s="111">
        <v>45</v>
      </c>
      <c r="I132" s="112"/>
      <c r="J132" s="113">
        <f t="shared" si="0"/>
        <v>0</v>
      </c>
      <c r="K132" s="109" t="s">
        <v>81</v>
      </c>
      <c r="L132" s="11"/>
      <c r="M132" s="114" t="s">
        <v>10</v>
      </c>
      <c r="N132" s="115" t="s">
        <v>27</v>
      </c>
      <c r="O132" s="116"/>
      <c r="P132" s="117">
        <f t="shared" si="1"/>
        <v>0</v>
      </c>
      <c r="Q132" s="117">
        <v>0</v>
      </c>
      <c r="R132" s="117">
        <f t="shared" si="2"/>
        <v>0</v>
      </c>
      <c r="S132" s="117">
        <v>0</v>
      </c>
      <c r="T132" s="118">
        <f t="shared" si="3"/>
        <v>0</v>
      </c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R132" s="119" t="s">
        <v>82</v>
      </c>
      <c r="AT132" s="119" t="s">
        <v>77</v>
      </c>
      <c r="AU132" s="119" t="s">
        <v>2</v>
      </c>
      <c r="AY132" s="2" t="s">
        <v>75</v>
      </c>
      <c r="BE132" s="120">
        <f t="shared" si="4"/>
        <v>0</v>
      </c>
      <c r="BF132" s="120">
        <f t="shared" si="5"/>
        <v>0</v>
      </c>
      <c r="BG132" s="120">
        <f t="shared" si="6"/>
        <v>0</v>
      </c>
      <c r="BH132" s="120">
        <f t="shared" si="7"/>
        <v>0</v>
      </c>
      <c r="BI132" s="120">
        <f t="shared" si="8"/>
        <v>0</v>
      </c>
      <c r="BJ132" s="2" t="s">
        <v>73</v>
      </c>
      <c r="BK132" s="120">
        <f t="shared" si="9"/>
        <v>0</v>
      </c>
      <c r="BL132" s="2" t="s">
        <v>82</v>
      </c>
      <c r="BM132" s="119" t="s">
        <v>103</v>
      </c>
    </row>
    <row r="133" spans="1:65" s="121" customFormat="1" x14ac:dyDescent="0.2">
      <c r="B133" s="122"/>
      <c r="D133" s="123" t="s">
        <v>104</v>
      </c>
      <c r="E133" s="124" t="s">
        <v>10</v>
      </c>
      <c r="F133" s="125" t="s">
        <v>105</v>
      </c>
      <c r="H133" s="126">
        <v>45</v>
      </c>
      <c r="I133" s="127"/>
      <c r="L133" s="122"/>
      <c r="M133" s="128"/>
      <c r="N133" s="129"/>
      <c r="O133" s="129"/>
      <c r="P133" s="129"/>
      <c r="Q133" s="129"/>
      <c r="R133" s="129"/>
      <c r="S133" s="129"/>
      <c r="T133" s="130"/>
      <c r="AT133" s="124" t="s">
        <v>104</v>
      </c>
      <c r="AU133" s="124" t="s">
        <v>2</v>
      </c>
      <c r="AV133" s="121" t="s">
        <v>2</v>
      </c>
      <c r="AW133" s="121" t="s">
        <v>106</v>
      </c>
      <c r="AX133" s="121" t="s">
        <v>73</v>
      </c>
      <c r="AY133" s="124" t="s">
        <v>75</v>
      </c>
    </row>
    <row r="134" spans="1:65" s="14" customFormat="1" ht="54" customHeight="1" x14ac:dyDescent="0.2">
      <c r="A134" s="10"/>
      <c r="B134" s="106"/>
      <c r="C134" s="107" t="s">
        <v>107</v>
      </c>
      <c r="D134" s="107" t="s">
        <v>77</v>
      </c>
      <c r="E134" s="108" t="s">
        <v>108</v>
      </c>
      <c r="F134" s="109" t="s">
        <v>109</v>
      </c>
      <c r="G134" s="110" t="s">
        <v>102</v>
      </c>
      <c r="H134" s="111">
        <v>22.5</v>
      </c>
      <c r="I134" s="112"/>
      <c r="J134" s="113">
        <f>ROUND(I134*H134,2)</f>
        <v>0</v>
      </c>
      <c r="K134" s="109" t="s">
        <v>81</v>
      </c>
      <c r="L134" s="11"/>
      <c r="M134" s="114" t="s">
        <v>10</v>
      </c>
      <c r="N134" s="115" t="s">
        <v>27</v>
      </c>
      <c r="O134" s="116"/>
      <c r="P134" s="117">
        <f>O134*H134</f>
        <v>0</v>
      </c>
      <c r="Q134" s="117">
        <v>0</v>
      </c>
      <c r="R134" s="117">
        <f>Q134*H134</f>
        <v>0</v>
      </c>
      <c r="S134" s="117">
        <v>0</v>
      </c>
      <c r="T134" s="118">
        <f>S134*H134</f>
        <v>0</v>
      </c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R134" s="119" t="s">
        <v>82</v>
      </c>
      <c r="AT134" s="119" t="s">
        <v>77</v>
      </c>
      <c r="AU134" s="119" t="s">
        <v>2</v>
      </c>
      <c r="AY134" s="2" t="s">
        <v>75</v>
      </c>
      <c r="BE134" s="120">
        <f>IF(N134="základní",J134,0)</f>
        <v>0</v>
      </c>
      <c r="BF134" s="120">
        <f>IF(N134="snížená",J134,0)</f>
        <v>0</v>
      </c>
      <c r="BG134" s="120">
        <f>IF(N134="zákl. přenesená",J134,0)</f>
        <v>0</v>
      </c>
      <c r="BH134" s="120">
        <f>IF(N134="sníž. přenesená",J134,0)</f>
        <v>0</v>
      </c>
      <c r="BI134" s="120">
        <f>IF(N134="nulová",J134,0)</f>
        <v>0</v>
      </c>
      <c r="BJ134" s="2" t="s">
        <v>73</v>
      </c>
      <c r="BK134" s="120">
        <f>ROUND(I134*H134,2)</f>
        <v>0</v>
      </c>
      <c r="BL134" s="2" t="s">
        <v>82</v>
      </c>
      <c r="BM134" s="119" t="s">
        <v>110</v>
      </c>
    </row>
    <row r="135" spans="1:65" s="121" customFormat="1" x14ac:dyDescent="0.2">
      <c r="B135" s="122"/>
      <c r="D135" s="123" t="s">
        <v>104</v>
      </c>
      <c r="E135" s="124" t="s">
        <v>10</v>
      </c>
      <c r="F135" s="125" t="s">
        <v>111</v>
      </c>
      <c r="H135" s="126">
        <v>22.5</v>
      </c>
      <c r="I135" s="127"/>
      <c r="L135" s="122"/>
      <c r="M135" s="128"/>
      <c r="N135" s="129"/>
      <c r="O135" s="129"/>
      <c r="P135" s="129"/>
      <c r="Q135" s="129"/>
      <c r="R135" s="129"/>
      <c r="S135" s="129"/>
      <c r="T135" s="130"/>
      <c r="AT135" s="124" t="s">
        <v>104</v>
      </c>
      <c r="AU135" s="124" t="s">
        <v>2</v>
      </c>
      <c r="AV135" s="121" t="s">
        <v>2</v>
      </c>
      <c r="AW135" s="121" t="s">
        <v>106</v>
      </c>
      <c r="AX135" s="121" t="s">
        <v>73</v>
      </c>
      <c r="AY135" s="124" t="s">
        <v>75</v>
      </c>
    </row>
    <row r="136" spans="1:65" s="14" customFormat="1" ht="32.450000000000003" customHeight="1" x14ac:dyDescent="0.2">
      <c r="A136" s="10"/>
      <c r="B136" s="106"/>
      <c r="C136" s="107" t="s">
        <v>112</v>
      </c>
      <c r="D136" s="107" t="s">
        <v>77</v>
      </c>
      <c r="E136" s="108" t="s">
        <v>113</v>
      </c>
      <c r="F136" s="109" t="s">
        <v>114</v>
      </c>
      <c r="G136" s="110" t="s">
        <v>102</v>
      </c>
      <c r="H136" s="111">
        <v>16.98</v>
      </c>
      <c r="I136" s="112"/>
      <c r="J136" s="113">
        <f>ROUND(I136*H136,2)</f>
        <v>0</v>
      </c>
      <c r="K136" s="109" t="s">
        <v>81</v>
      </c>
      <c r="L136" s="11"/>
      <c r="M136" s="114" t="s">
        <v>10</v>
      </c>
      <c r="N136" s="115" t="s">
        <v>27</v>
      </c>
      <c r="O136" s="116"/>
      <c r="P136" s="117">
        <f>O136*H136</f>
        <v>0</v>
      </c>
      <c r="Q136" s="117">
        <v>0</v>
      </c>
      <c r="R136" s="117">
        <f>Q136*H136</f>
        <v>0</v>
      </c>
      <c r="S136" s="117">
        <v>0</v>
      </c>
      <c r="T136" s="118">
        <f>S136*H136</f>
        <v>0</v>
      </c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R136" s="119" t="s">
        <v>82</v>
      </c>
      <c r="AT136" s="119" t="s">
        <v>77</v>
      </c>
      <c r="AU136" s="119" t="s">
        <v>2</v>
      </c>
      <c r="AY136" s="2" t="s">
        <v>75</v>
      </c>
      <c r="BE136" s="120">
        <f>IF(N136="základní",J136,0)</f>
        <v>0</v>
      </c>
      <c r="BF136" s="120">
        <f>IF(N136="snížená",J136,0)</f>
        <v>0</v>
      </c>
      <c r="BG136" s="120">
        <f>IF(N136="zákl. přenesená",J136,0)</f>
        <v>0</v>
      </c>
      <c r="BH136" s="120">
        <f>IF(N136="sníž. přenesená",J136,0)</f>
        <v>0</v>
      </c>
      <c r="BI136" s="120">
        <f>IF(N136="nulová",J136,0)</f>
        <v>0</v>
      </c>
      <c r="BJ136" s="2" t="s">
        <v>73</v>
      </c>
      <c r="BK136" s="120">
        <f>ROUND(I136*H136,2)</f>
        <v>0</v>
      </c>
      <c r="BL136" s="2" t="s">
        <v>82</v>
      </c>
      <c r="BM136" s="119" t="s">
        <v>115</v>
      </c>
    </row>
    <row r="137" spans="1:65" s="121" customFormat="1" x14ac:dyDescent="0.2">
      <c r="B137" s="122"/>
      <c r="D137" s="123" t="s">
        <v>104</v>
      </c>
      <c r="E137" s="124" t="s">
        <v>10</v>
      </c>
      <c r="F137" s="125" t="s">
        <v>116</v>
      </c>
      <c r="H137" s="126">
        <v>16.690000000000001</v>
      </c>
      <c r="I137" s="127"/>
      <c r="L137" s="122"/>
      <c r="M137" s="128"/>
      <c r="N137" s="129"/>
      <c r="O137" s="129"/>
      <c r="P137" s="129"/>
      <c r="Q137" s="129"/>
      <c r="R137" s="129"/>
      <c r="S137" s="129"/>
      <c r="T137" s="130"/>
      <c r="AT137" s="124" t="s">
        <v>104</v>
      </c>
      <c r="AU137" s="124" t="s">
        <v>2</v>
      </c>
      <c r="AV137" s="121" t="s">
        <v>2</v>
      </c>
      <c r="AW137" s="121" t="s">
        <v>106</v>
      </c>
      <c r="AX137" s="121" t="s">
        <v>74</v>
      </c>
      <c r="AY137" s="124" t="s">
        <v>75</v>
      </c>
    </row>
    <row r="138" spans="1:65" s="121" customFormat="1" x14ac:dyDescent="0.2">
      <c r="B138" s="122"/>
      <c r="D138" s="123" t="s">
        <v>104</v>
      </c>
      <c r="E138" s="124" t="s">
        <v>10</v>
      </c>
      <c r="F138" s="125" t="s">
        <v>117</v>
      </c>
      <c r="H138" s="126">
        <v>0.28999999999999998</v>
      </c>
      <c r="I138" s="127"/>
      <c r="L138" s="122"/>
      <c r="M138" s="128"/>
      <c r="N138" s="129"/>
      <c r="O138" s="129"/>
      <c r="P138" s="129"/>
      <c r="Q138" s="129"/>
      <c r="R138" s="129"/>
      <c r="S138" s="129"/>
      <c r="T138" s="130"/>
      <c r="AT138" s="124" t="s">
        <v>104</v>
      </c>
      <c r="AU138" s="124" t="s">
        <v>2</v>
      </c>
      <c r="AV138" s="121" t="s">
        <v>2</v>
      </c>
      <c r="AW138" s="121" t="s">
        <v>106</v>
      </c>
      <c r="AX138" s="121" t="s">
        <v>74</v>
      </c>
      <c r="AY138" s="124" t="s">
        <v>75</v>
      </c>
    </row>
    <row r="139" spans="1:65" s="131" customFormat="1" x14ac:dyDescent="0.2">
      <c r="B139" s="132"/>
      <c r="D139" s="123" t="s">
        <v>104</v>
      </c>
      <c r="E139" s="133" t="s">
        <v>10</v>
      </c>
      <c r="F139" s="134" t="s">
        <v>118</v>
      </c>
      <c r="H139" s="135">
        <v>16.98</v>
      </c>
      <c r="I139" s="136"/>
      <c r="L139" s="132"/>
      <c r="M139" s="137"/>
      <c r="N139" s="138"/>
      <c r="O139" s="138"/>
      <c r="P139" s="138"/>
      <c r="Q139" s="138"/>
      <c r="R139" s="138"/>
      <c r="S139" s="138"/>
      <c r="T139" s="139"/>
      <c r="AT139" s="133" t="s">
        <v>104</v>
      </c>
      <c r="AU139" s="133" t="s">
        <v>2</v>
      </c>
      <c r="AV139" s="131" t="s">
        <v>82</v>
      </c>
      <c r="AW139" s="131" t="s">
        <v>106</v>
      </c>
      <c r="AX139" s="131" t="s">
        <v>73</v>
      </c>
      <c r="AY139" s="133" t="s">
        <v>75</v>
      </c>
    </row>
    <row r="140" spans="1:65" s="14" customFormat="1" ht="43.15" customHeight="1" x14ac:dyDescent="0.2">
      <c r="A140" s="10"/>
      <c r="B140" s="106"/>
      <c r="C140" s="107" t="s">
        <v>119</v>
      </c>
      <c r="D140" s="107" t="s">
        <v>77</v>
      </c>
      <c r="E140" s="108" t="s">
        <v>120</v>
      </c>
      <c r="F140" s="109" t="s">
        <v>121</v>
      </c>
      <c r="G140" s="110" t="s">
        <v>102</v>
      </c>
      <c r="H140" s="111">
        <v>8.49</v>
      </c>
      <c r="I140" s="112"/>
      <c r="J140" s="113">
        <f>ROUND(I140*H140,2)</f>
        <v>0</v>
      </c>
      <c r="K140" s="109" t="s">
        <v>81</v>
      </c>
      <c r="L140" s="11"/>
      <c r="M140" s="114" t="s">
        <v>10</v>
      </c>
      <c r="N140" s="115" t="s">
        <v>27</v>
      </c>
      <c r="O140" s="116"/>
      <c r="P140" s="117">
        <f>O140*H140</f>
        <v>0</v>
      </c>
      <c r="Q140" s="117">
        <v>0</v>
      </c>
      <c r="R140" s="117">
        <f>Q140*H140</f>
        <v>0</v>
      </c>
      <c r="S140" s="117">
        <v>0</v>
      </c>
      <c r="T140" s="118">
        <f>S140*H140</f>
        <v>0</v>
      </c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R140" s="119" t="s">
        <v>82</v>
      </c>
      <c r="AT140" s="119" t="s">
        <v>77</v>
      </c>
      <c r="AU140" s="119" t="s">
        <v>2</v>
      </c>
      <c r="AY140" s="2" t="s">
        <v>75</v>
      </c>
      <c r="BE140" s="120">
        <f>IF(N140="základní",J140,0)</f>
        <v>0</v>
      </c>
      <c r="BF140" s="120">
        <f>IF(N140="snížená",J140,0)</f>
        <v>0</v>
      </c>
      <c r="BG140" s="120">
        <f>IF(N140="zákl. přenesená",J140,0)</f>
        <v>0</v>
      </c>
      <c r="BH140" s="120">
        <f>IF(N140="sníž. přenesená",J140,0)</f>
        <v>0</v>
      </c>
      <c r="BI140" s="120">
        <f>IF(N140="nulová",J140,0)</f>
        <v>0</v>
      </c>
      <c r="BJ140" s="2" t="s">
        <v>73</v>
      </c>
      <c r="BK140" s="120">
        <f>ROUND(I140*H140,2)</f>
        <v>0</v>
      </c>
      <c r="BL140" s="2" t="s">
        <v>82</v>
      </c>
      <c r="BM140" s="119" t="s">
        <v>122</v>
      </c>
    </row>
    <row r="141" spans="1:65" s="121" customFormat="1" x14ac:dyDescent="0.2">
      <c r="B141" s="122"/>
      <c r="D141" s="123" t="s">
        <v>104</v>
      </c>
      <c r="E141" s="124" t="s">
        <v>10</v>
      </c>
      <c r="F141" s="125" t="s">
        <v>123</v>
      </c>
      <c r="H141" s="126">
        <v>8.49</v>
      </c>
      <c r="I141" s="127"/>
      <c r="L141" s="122"/>
      <c r="M141" s="128"/>
      <c r="N141" s="129"/>
      <c r="O141" s="129"/>
      <c r="P141" s="129"/>
      <c r="Q141" s="129"/>
      <c r="R141" s="129"/>
      <c r="S141" s="129"/>
      <c r="T141" s="130"/>
      <c r="AT141" s="124" t="s">
        <v>104</v>
      </c>
      <c r="AU141" s="124" t="s">
        <v>2</v>
      </c>
      <c r="AV141" s="121" t="s">
        <v>2</v>
      </c>
      <c r="AW141" s="121" t="s">
        <v>106</v>
      </c>
      <c r="AX141" s="121" t="s">
        <v>73</v>
      </c>
      <c r="AY141" s="124" t="s">
        <v>75</v>
      </c>
    </row>
    <row r="142" spans="1:65" s="14" customFormat="1" ht="43.15" customHeight="1" x14ac:dyDescent="0.2">
      <c r="A142" s="10"/>
      <c r="B142" s="106"/>
      <c r="C142" s="107" t="s">
        <v>124</v>
      </c>
      <c r="D142" s="107" t="s">
        <v>77</v>
      </c>
      <c r="E142" s="108" t="s">
        <v>125</v>
      </c>
      <c r="F142" s="109" t="s">
        <v>126</v>
      </c>
      <c r="G142" s="110" t="s">
        <v>102</v>
      </c>
      <c r="H142" s="111">
        <v>3</v>
      </c>
      <c r="I142" s="112"/>
      <c r="J142" s="113">
        <f>ROUND(I142*H142,2)</f>
        <v>0</v>
      </c>
      <c r="K142" s="109" t="s">
        <v>81</v>
      </c>
      <c r="L142" s="11"/>
      <c r="M142" s="114" t="s">
        <v>10</v>
      </c>
      <c r="N142" s="115" t="s">
        <v>27</v>
      </c>
      <c r="O142" s="116"/>
      <c r="P142" s="117">
        <f>O142*H142</f>
        <v>0</v>
      </c>
      <c r="Q142" s="117">
        <v>0</v>
      </c>
      <c r="R142" s="117">
        <f>Q142*H142</f>
        <v>0</v>
      </c>
      <c r="S142" s="117">
        <v>0</v>
      </c>
      <c r="T142" s="118">
        <f>S142*H142</f>
        <v>0</v>
      </c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R142" s="119" t="s">
        <v>82</v>
      </c>
      <c r="AT142" s="119" t="s">
        <v>77</v>
      </c>
      <c r="AU142" s="119" t="s">
        <v>2</v>
      </c>
      <c r="AY142" s="2" t="s">
        <v>75</v>
      </c>
      <c r="BE142" s="120">
        <f>IF(N142="základní",J142,0)</f>
        <v>0</v>
      </c>
      <c r="BF142" s="120">
        <f>IF(N142="snížená",J142,0)</f>
        <v>0</v>
      </c>
      <c r="BG142" s="120">
        <f>IF(N142="zákl. přenesená",J142,0)</f>
        <v>0</v>
      </c>
      <c r="BH142" s="120">
        <f>IF(N142="sníž. přenesená",J142,0)</f>
        <v>0</v>
      </c>
      <c r="BI142" s="120">
        <f>IF(N142="nulová",J142,0)</f>
        <v>0</v>
      </c>
      <c r="BJ142" s="2" t="s">
        <v>73</v>
      </c>
      <c r="BK142" s="120">
        <f>ROUND(I142*H142,2)</f>
        <v>0</v>
      </c>
      <c r="BL142" s="2" t="s">
        <v>82</v>
      </c>
      <c r="BM142" s="119" t="s">
        <v>127</v>
      </c>
    </row>
    <row r="143" spans="1:65" s="14" customFormat="1" ht="43.15" customHeight="1" x14ac:dyDescent="0.2">
      <c r="A143" s="10"/>
      <c r="B143" s="106"/>
      <c r="C143" s="107" t="s">
        <v>128</v>
      </c>
      <c r="D143" s="107" t="s">
        <v>77</v>
      </c>
      <c r="E143" s="108" t="s">
        <v>129</v>
      </c>
      <c r="F143" s="109" t="s">
        <v>130</v>
      </c>
      <c r="G143" s="110" t="s">
        <v>102</v>
      </c>
      <c r="H143" s="111">
        <v>1.5</v>
      </c>
      <c r="I143" s="112"/>
      <c r="J143" s="113">
        <f>ROUND(I143*H143,2)</f>
        <v>0</v>
      </c>
      <c r="K143" s="109" t="s">
        <v>81</v>
      </c>
      <c r="L143" s="11"/>
      <c r="M143" s="114" t="s">
        <v>10</v>
      </c>
      <c r="N143" s="115" t="s">
        <v>27</v>
      </c>
      <c r="O143" s="116"/>
      <c r="P143" s="117">
        <f>O143*H143</f>
        <v>0</v>
      </c>
      <c r="Q143" s="117">
        <v>0</v>
      </c>
      <c r="R143" s="117">
        <f>Q143*H143</f>
        <v>0</v>
      </c>
      <c r="S143" s="117">
        <v>0</v>
      </c>
      <c r="T143" s="118">
        <f>S143*H143</f>
        <v>0</v>
      </c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R143" s="119" t="s">
        <v>82</v>
      </c>
      <c r="AT143" s="119" t="s">
        <v>77</v>
      </c>
      <c r="AU143" s="119" t="s">
        <v>2</v>
      </c>
      <c r="AY143" s="2" t="s">
        <v>75</v>
      </c>
      <c r="BE143" s="120">
        <f>IF(N143="základní",J143,0)</f>
        <v>0</v>
      </c>
      <c r="BF143" s="120">
        <f>IF(N143="snížená",J143,0)</f>
        <v>0</v>
      </c>
      <c r="BG143" s="120">
        <f>IF(N143="zákl. přenesená",J143,0)</f>
        <v>0</v>
      </c>
      <c r="BH143" s="120">
        <f>IF(N143="sníž. přenesená",J143,0)</f>
        <v>0</v>
      </c>
      <c r="BI143" s="120">
        <f>IF(N143="nulová",J143,0)</f>
        <v>0</v>
      </c>
      <c r="BJ143" s="2" t="s">
        <v>73</v>
      </c>
      <c r="BK143" s="120">
        <f>ROUND(I143*H143,2)</f>
        <v>0</v>
      </c>
      <c r="BL143" s="2" t="s">
        <v>82</v>
      </c>
      <c r="BM143" s="119" t="s">
        <v>131</v>
      </c>
    </row>
    <row r="144" spans="1:65" s="121" customFormat="1" x14ac:dyDescent="0.2">
      <c r="B144" s="122"/>
      <c r="D144" s="123" t="s">
        <v>104</v>
      </c>
      <c r="E144" s="124" t="s">
        <v>10</v>
      </c>
      <c r="F144" s="125" t="s">
        <v>132</v>
      </c>
      <c r="H144" s="126">
        <v>1.5</v>
      </c>
      <c r="I144" s="127"/>
      <c r="L144" s="122"/>
      <c r="M144" s="128"/>
      <c r="N144" s="129"/>
      <c r="O144" s="129"/>
      <c r="P144" s="129"/>
      <c r="Q144" s="129"/>
      <c r="R144" s="129"/>
      <c r="S144" s="129"/>
      <c r="T144" s="130"/>
      <c r="AT144" s="124" t="s">
        <v>104</v>
      </c>
      <c r="AU144" s="124" t="s">
        <v>2</v>
      </c>
      <c r="AV144" s="121" t="s">
        <v>2</v>
      </c>
      <c r="AW144" s="121" t="s">
        <v>106</v>
      </c>
      <c r="AX144" s="121" t="s">
        <v>73</v>
      </c>
      <c r="AY144" s="124" t="s">
        <v>75</v>
      </c>
    </row>
    <row r="145" spans="1:65" s="14" customFormat="1" ht="54" customHeight="1" x14ac:dyDescent="0.2">
      <c r="A145" s="10"/>
      <c r="B145" s="106"/>
      <c r="C145" s="107" t="s">
        <v>133</v>
      </c>
      <c r="D145" s="107" t="s">
        <v>77</v>
      </c>
      <c r="E145" s="108" t="s">
        <v>134</v>
      </c>
      <c r="F145" s="109" t="s">
        <v>135</v>
      </c>
      <c r="G145" s="110" t="s">
        <v>102</v>
      </c>
      <c r="H145" s="111">
        <v>54.7</v>
      </c>
      <c r="I145" s="112"/>
      <c r="J145" s="113">
        <f>ROUND(I145*H145,2)</f>
        <v>0</v>
      </c>
      <c r="K145" s="109" t="s">
        <v>81</v>
      </c>
      <c r="L145" s="11"/>
      <c r="M145" s="114" t="s">
        <v>10</v>
      </c>
      <c r="N145" s="115" t="s">
        <v>27</v>
      </c>
      <c r="O145" s="116"/>
      <c r="P145" s="117">
        <f>O145*H145</f>
        <v>0</v>
      </c>
      <c r="Q145" s="117">
        <v>0</v>
      </c>
      <c r="R145" s="117">
        <f>Q145*H145</f>
        <v>0</v>
      </c>
      <c r="S145" s="117">
        <v>0</v>
      </c>
      <c r="T145" s="118">
        <f>S145*H145</f>
        <v>0</v>
      </c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R145" s="119" t="s">
        <v>82</v>
      </c>
      <c r="AT145" s="119" t="s">
        <v>77</v>
      </c>
      <c r="AU145" s="119" t="s">
        <v>2</v>
      </c>
      <c r="AY145" s="2" t="s">
        <v>75</v>
      </c>
      <c r="BE145" s="120">
        <f>IF(N145="základní",J145,0)</f>
        <v>0</v>
      </c>
      <c r="BF145" s="120">
        <f>IF(N145="snížená",J145,0)</f>
        <v>0</v>
      </c>
      <c r="BG145" s="120">
        <f>IF(N145="zákl. přenesená",J145,0)</f>
        <v>0</v>
      </c>
      <c r="BH145" s="120">
        <f>IF(N145="sníž. přenesená",J145,0)</f>
        <v>0</v>
      </c>
      <c r="BI145" s="120">
        <f>IF(N145="nulová",J145,0)</f>
        <v>0</v>
      </c>
      <c r="BJ145" s="2" t="s">
        <v>73</v>
      </c>
      <c r="BK145" s="120">
        <f>ROUND(I145*H145,2)</f>
        <v>0</v>
      </c>
      <c r="BL145" s="2" t="s">
        <v>82</v>
      </c>
      <c r="BM145" s="119" t="s">
        <v>136</v>
      </c>
    </row>
    <row r="146" spans="1:65" s="121" customFormat="1" x14ac:dyDescent="0.2">
      <c r="B146" s="122"/>
      <c r="D146" s="123" t="s">
        <v>104</v>
      </c>
      <c r="E146" s="124" t="s">
        <v>10</v>
      </c>
      <c r="F146" s="125" t="s">
        <v>137</v>
      </c>
      <c r="H146" s="126">
        <v>27.35</v>
      </c>
      <c r="I146" s="127"/>
      <c r="L146" s="122"/>
      <c r="M146" s="128"/>
      <c r="N146" s="129"/>
      <c r="O146" s="129"/>
      <c r="P146" s="129"/>
      <c r="Q146" s="129"/>
      <c r="R146" s="129"/>
      <c r="S146" s="129"/>
      <c r="T146" s="130"/>
      <c r="AT146" s="124" t="s">
        <v>104</v>
      </c>
      <c r="AU146" s="124" t="s">
        <v>2</v>
      </c>
      <c r="AV146" s="121" t="s">
        <v>2</v>
      </c>
      <c r="AW146" s="121" t="s">
        <v>106</v>
      </c>
      <c r="AX146" s="121" t="s">
        <v>74</v>
      </c>
      <c r="AY146" s="124" t="s">
        <v>75</v>
      </c>
    </row>
    <row r="147" spans="1:65" s="121" customFormat="1" x14ac:dyDescent="0.2">
      <c r="B147" s="122"/>
      <c r="D147" s="123" t="s">
        <v>104</v>
      </c>
      <c r="E147" s="124" t="s">
        <v>10</v>
      </c>
      <c r="F147" s="125" t="s">
        <v>138</v>
      </c>
      <c r="H147" s="126">
        <v>27.35</v>
      </c>
      <c r="I147" s="127"/>
      <c r="L147" s="122"/>
      <c r="M147" s="128"/>
      <c r="N147" s="129"/>
      <c r="O147" s="129"/>
      <c r="P147" s="129"/>
      <c r="Q147" s="129"/>
      <c r="R147" s="129"/>
      <c r="S147" s="129"/>
      <c r="T147" s="130"/>
      <c r="AT147" s="124" t="s">
        <v>104</v>
      </c>
      <c r="AU147" s="124" t="s">
        <v>2</v>
      </c>
      <c r="AV147" s="121" t="s">
        <v>2</v>
      </c>
      <c r="AW147" s="121" t="s">
        <v>106</v>
      </c>
      <c r="AX147" s="121" t="s">
        <v>74</v>
      </c>
      <c r="AY147" s="124" t="s">
        <v>75</v>
      </c>
    </row>
    <row r="148" spans="1:65" s="131" customFormat="1" x14ac:dyDescent="0.2">
      <c r="B148" s="132"/>
      <c r="D148" s="123" t="s">
        <v>104</v>
      </c>
      <c r="E148" s="133" t="s">
        <v>10</v>
      </c>
      <c r="F148" s="134" t="s">
        <v>118</v>
      </c>
      <c r="H148" s="135">
        <v>54.7</v>
      </c>
      <c r="I148" s="136"/>
      <c r="L148" s="132"/>
      <c r="M148" s="137"/>
      <c r="N148" s="138"/>
      <c r="O148" s="138"/>
      <c r="P148" s="138"/>
      <c r="Q148" s="138"/>
      <c r="R148" s="138"/>
      <c r="S148" s="138"/>
      <c r="T148" s="139"/>
      <c r="AT148" s="133" t="s">
        <v>104</v>
      </c>
      <c r="AU148" s="133" t="s">
        <v>2</v>
      </c>
      <c r="AV148" s="131" t="s">
        <v>82</v>
      </c>
      <c r="AW148" s="131" t="s">
        <v>106</v>
      </c>
      <c r="AX148" s="131" t="s">
        <v>73</v>
      </c>
      <c r="AY148" s="133" t="s">
        <v>75</v>
      </c>
    </row>
    <row r="149" spans="1:65" s="14" customFormat="1" ht="54" customHeight="1" x14ac:dyDescent="0.2">
      <c r="A149" s="10"/>
      <c r="B149" s="106"/>
      <c r="C149" s="107" t="s">
        <v>139</v>
      </c>
      <c r="D149" s="107" t="s">
        <v>77</v>
      </c>
      <c r="E149" s="108" t="s">
        <v>140</v>
      </c>
      <c r="F149" s="109" t="s">
        <v>141</v>
      </c>
      <c r="G149" s="110" t="s">
        <v>102</v>
      </c>
      <c r="H149" s="111">
        <v>37.630000000000003</v>
      </c>
      <c r="I149" s="112"/>
      <c r="J149" s="113">
        <f>ROUND(I149*H149,2)</f>
        <v>0</v>
      </c>
      <c r="K149" s="109" t="s">
        <v>81</v>
      </c>
      <c r="L149" s="11"/>
      <c r="M149" s="114" t="s">
        <v>10</v>
      </c>
      <c r="N149" s="115" t="s">
        <v>27</v>
      </c>
      <c r="O149" s="116"/>
      <c r="P149" s="117">
        <f>O149*H149</f>
        <v>0</v>
      </c>
      <c r="Q149" s="117">
        <v>0</v>
      </c>
      <c r="R149" s="117">
        <f>Q149*H149</f>
        <v>0</v>
      </c>
      <c r="S149" s="117">
        <v>0</v>
      </c>
      <c r="T149" s="118">
        <f>S149*H149</f>
        <v>0</v>
      </c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R149" s="119" t="s">
        <v>82</v>
      </c>
      <c r="AT149" s="119" t="s">
        <v>77</v>
      </c>
      <c r="AU149" s="119" t="s">
        <v>2</v>
      </c>
      <c r="AY149" s="2" t="s">
        <v>75</v>
      </c>
      <c r="BE149" s="120">
        <f>IF(N149="základní",J149,0)</f>
        <v>0</v>
      </c>
      <c r="BF149" s="120">
        <f>IF(N149="snížená",J149,0)</f>
        <v>0</v>
      </c>
      <c r="BG149" s="120">
        <f>IF(N149="zákl. přenesená",J149,0)</f>
        <v>0</v>
      </c>
      <c r="BH149" s="120">
        <f>IF(N149="sníž. přenesená",J149,0)</f>
        <v>0</v>
      </c>
      <c r="BI149" s="120">
        <f>IF(N149="nulová",J149,0)</f>
        <v>0</v>
      </c>
      <c r="BJ149" s="2" t="s">
        <v>73</v>
      </c>
      <c r="BK149" s="120">
        <f>ROUND(I149*H149,2)</f>
        <v>0</v>
      </c>
      <c r="BL149" s="2" t="s">
        <v>82</v>
      </c>
      <c r="BM149" s="119" t="s">
        <v>142</v>
      </c>
    </row>
    <row r="150" spans="1:65" s="121" customFormat="1" x14ac:dyDescent="0.2">
      <c r="B150" s="122"/>
      <c r="D150" s="123" t="s">
        <v>104</v>
      </c>
      <c r="E150" s="124" t="s">
        <v>10</v>
      </c>
      <c r="F150" s="125" t="s">
        <v>143</v>
      </c>
      <c r="H150" s="126">
        <v>37.630000000000003</v>
      </c>
      <c r="I150" s="127"/>
      <c r="L150" s="122"/>
      <c r="M150" s="128"/>
      <c r="N150" s="129"/>
      <c r="O150" s="129"/>
      <c r="P150" s="129"/>
      <c r="Q150" s="129"/>
      <c r="R150" s="129"/>
      <c r="S150" s="129"/>
      <c r="T150" s="130"/>
      <c r="AT150" s="124" t="s">
        <v>104</v>
      </c>
      <c r="AU150" s="124" t="s">
        <v>2</v>
      </c>
      <c r="AV150" s="121" t="s">
        <v>2</v>
      </c>
      <c r="AW150" s="121" t="s">
        <v>106</v>
      </c>
      <c r="AX150" s="121" t="s">
        <v>73</v>
      </c>
      <c r="AY150" s="124" t="s">
        <v>75</v>
      </c>
    </row>
    <row r="151" spans="1:65" s="14" customFormat="1" ht="32.450000000000003" customHeight="1" x14ac:dyDescent="0.2">
      <c r="A151" s="10"/>
      <c r="B151" s="106"/>
      <c r="C151" s="107" t="s">
        <v>144</v>
      </c>
      <c r="D151" s="107" t="s">
        <v>77</v>
      </c>
      <c r="E151" s="108" t="s">
        <v>145</v>
      </c>
      <c r="F151" s="109" t="s">
        <v>146</v>
      </c>
      <c r="G151" s="110" t="s">
        <v>102</v>
      </c>
      <c r="H151" s="111">
        <v>27.35</v>
      </c>
      <c r="I151" s="112"/>
      <c r="J151" s="113">
        <f>ROUND(I151*H151,2)</f>
        <v>0</v>
      </c>
      <c r="K151" s="109" t="s">
        <v>81</v>
      </c>
      <c r="L151" s="11"/>
      <c r="M151" s="114" t="s">
        <v>10</v>
      </c>
      <c r="N151" s="115" t="s">
        <v>27</v>
      </c>
      <c r="O151" s="116"/>
      <c r="P151" s="117">
        <f>O151*H151</f>
        <v>0</v>
      </c>
      <c r="Q151" s="117">
        <v>0</v>
      </c>
      <c r="R151" s="117">
        <f>Q151*H151</f>
        <v>0</v>
      </c>
      <c r="S151" s="117">
        <v>0</v>
      </c>
      <c r="T151" s="118">
        <f>S151*H151</f>
        <v>0</v>
      </c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R151" s="119" t="s">
        <v>82</v>
      </c>
      <c r="AT151" s="119" t="s">
        <v>77</v>
      </c>
      <c r="AU151" s="119" t="s">
        <v>2</v>
      </c>
      <c r="AY151" s="2" t="s">
        <v>75</v>
      </c>
      <c r="BE151" s="120">
        <f>IF(N151="základní",J151,0)</f>
        <v>0</v>
      </c>
      <c r="BF151" s="120">
        <f>IF(N151="snížená",J151,0)</f>
        <v>0</v>
      </c>
      <c r="BG151" s="120">
        <f>IF(N151="zákl. přenesená",J151,0)</f>
        <v>0</v>
      </c>
      <c r="BH151" s="120">
        <f>IF(N151="sníž. přenesená",J151,0)</f>
        <v>0</v>
      </c>
      <c r="BI151" s="120">
        <f>IF(N151="nulová",J151,0)</f>
        <v>0</v>
      </c>
      <c r="BJ151" s="2" t="s">
        <v>73</v>
      </c>
      <c r="BK151" s="120">
        <f>ROUND(I151*H151,2)</f>
        <v>0</v>
      </c>
      <c r="BL151" s="2" t="s">
        <v>82</v>
      </c>
      <c r="BM151" s="119" t="s">
        <v>147</v>
      </c>
    </row>
    <row r="152" spans="1:65" s="121" customFormat="1" x14ac:dyDescent="0.2">
      <c r="B152" s="122"/>
      <c r="D152" s="123" t="s">
        <v>104</v>
      </c>
      <c r="E152" s="124" t="s">
        <v>10</v>
      </c>
      <c r="F152" s="125" t="s">
        <v>138</v>
      </c>
      <c r="H152" s="126">
        <v>27.35</v>
      </c>
      <c r="I152" s="127"/>
      <c r="L152" s="122"/>
      <c r="M152" s="128"/>
      <c r="N152" s="129"/>
      <c r="O152" s="129"/>
      <c r="P152" s="129"/>
      <c r="Q152" s="129"/>
      <c r="R152" s="129"/>
      <c r="S152" s="129"/>
      <c r="T152" s="130"/>
      <c r="AT152" s="124" t="s">
        <v>104</v>
      </c>
      <c r="AU152" s="124" t="s">
        <v>2</v>
      </c>
      <c r="AV152" s="121" t="s">
        <v>2</v>
      </c>
      <c r="AW152" s="121" t="s">
        <v>106</v>
      </c>
      <c r="AX152" s="121" t="s">
        <v>73</v>
      </c>
      <c r="AY152" s="124" t="s">
        <v>75</v>
      </c>
    </row>
    <row r="153" spans="1:65" s="14" customFormat="1" ht="43.15" customHeight="1" x14ac:dyDescent="0.2">
      <c r="A153" s="10"/>
      <c r="B153" s="106"/>
      <c r="C153" s="107" t="s">
        <v>148</v>
      </c>
      <c r="D153" s="107" t="s">
        <v>77</v>
      </c>
      <c r="E153" s="108" t="s">
        <v>149</v>
      </c>
      <c r="F153" s="109" t="s">
        <v>150</v>
      </c>
      <c r="G153" s="110" t="s">
        <v>151</v>
      </c>
      <c r="H153" s="111">
        <v>67.733999999999995</v>
      </c>
      <c r="I153" s="112"/>
      <c r="J153" s="113">
        <f>ROUND(I153*H153,2)</f>
        <v>0</v>
      </c>
      <c r="K153" s="109" t="s">
        <v>81</v>
      </c>
      <c r="L153" s="11"/>
      <c r="M153" s="114" t="s">
        <v>10</v>
      </c>
      <c r="N153" s="115" t="s">
        <v>27</v>
      </c>
      <c r="O153" s="116"/>
      <c r="P153" s="117">
        <f>O153*H153</f>
        <v>0</v>
      </c>
      <c r="Q153" s="117">
        <v>0</v>
      </c>
      <c r="R153" s="117">
        <f>Q153*H153</f>
        <v>0</v>
      </c>
      <c r="S153" s="117">
        <v>0</v>
      </c>
      <c r="T153" s="118">
        <f>S153*H153</f>
        <v>0</v>
      </c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R153" s="119" t="s">
        <v>82</v>
      </c>
      <c r="AT153" s="119" t="s">
        <v>77</v>
      </c>
      <c r="AU153" s="119" t="s">
        <v>2</v>
      </c>
      <c r="AY153" s="2" t="s">
        <v>75</v>
      </c>
      <c r="BE153" s="120">
        <f>IF(N153="základní",J153,0)</f>
        <v>0</v>
      </c>
      <c r="BF153" s="120">
        <f>IF(N153="snížená",J153,0)</f>
        <v>0</v>
      </c>
      <c r="BG153" s="120">
        <f>IF(N153="zákl. přenesená",J153,0)</f>
        <v>0</v>
      </c>
      <c r="BH153" s="120">
        <f>IF(N153="sníž. přenesená",J153,0)</f>
        <v>0</v>
      </c>
      <c r="BI153" s="120">
        <f>IF(N153="nulová",J153,0)</f>
        <v>0</v>
      </c>
      <c r="BJ153" s="2" t="s">
        <v>73</v>
      </c>
      <c r="BK153" s="120">
        <f>ROUND(I153*H153,2)</f>
        <v>0</v>
      </c>
      <c r="BL153" s="2" t="s">
        <v>82</v>
      </c>
      <c r="BM153" s="119" t="s">
        <v>152</v>
      </c>
    </row>
    <row r="154" spans="1:65" s="121" customFormat="1" x14ac:dyDescent="0.2">
      <c r="B154" s="122"/>
      <c r="D154" s="123" t="s">
        <v>104</v>
      </c>
      <c r="E154" s="124" t="s">
        <v>10</v>
      </c>
      <c r="F154" s="125" t="s">
        <v>153</v>
      </c>
      <c r="H154" s="126">
        <v>67.733999999999995</v>
      </c>
      <c r="I154" s="127"/>
      <c r="L154" s="122"/>
      <c r="M154" s="128"/>
      <c r="N154" s="129"/>
      <c r="O154" s="129"/>
      <c r="P154" s="129"/>
      <c r="Q154" s="129"/>
      <c r="R154" s="129"/>
      <c r="S154" s="129"/>
      <c r="T154" s="130"/>
      <c r="AT154" s="124" t="s">
        <v>104</v>
      </c>
      <c r="AU154" s="124" t="s">
        <v>2</v>
      </c>
      <c r="AV154" s="121" t="s">
        <v>2</v>
      </c>
      <c r="AW154" s="121" t="s">
        <v>106</v>
      </c>
      <c r="AX154" s="121" t="s">
        <v>73</v>
      </c>
      <c r="AY154" s="124" t="s">
        <v>75</v>
      </c>
    </row>
    <row r="155" spans="1:65" s="14" customFormat="1" ht="43.15" customHeight="1" x14ac:dyDescent="0.2">
      <c r="A155" s="10"/>
      <c r="B155" s="106"/>
      <c r="C155" s="107" t="s">
        <v>154</v>
      </c>
      <c r="D155" s="107" t="s">
        <v>77</v>
      </c>
      <c r="E155" s="108" t="s">
        <v>155</v>
      </c>
      <c r="F155" s="109" t="s">
        <v>156</v>
      </c>
      <c r="G155" s="110" t="s">
        <v>102</v>
      </c>
      <c r="H155" s="111">
        <v>27.35</v>
      </c>
      <c r="I155" s="112"/>
      <c r="J155" s="113">
        <f>ROUND(I155*H155,2)</f>
        <v>0</v>
      </c>
      <c r="K155" s="109" t="s">
        <v>81</v>
      </c>
      <c r="L155" s="11"/>
      <c r="M155" s="114" t="s">
        <v>10</v>
      </c>
      <c r="N155" s="115" t="s">
        <v>27</v>
      </c>
      <c r="O155" s="116"/>
      <c r="P155" s="117">
        <f>O155*H155</f>
        <v>0</v>
      </c>
      <c r="Q155" s="117">
        <v>0</v>
      </c>
      <c r="R155" s="117">
        <f>Q155*H155</f>
        <v>0</v>
      </c>
      <c r="S155" s="117">
        <v>0</v>
      </c>
      <c r="T155" s="118">
        <f>S155*H155</f>
        <v>0</v>
      </c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R155" s="119" t="s">
        <v>82</v>
      </c>
      <c r="AT155" s="119" t="s">
        <v>77</v>
      </c>
      <c r="AU155" s="119" t="s">
        <v>2</v>
      </c>
      <c r="AY155" s="2" t="s">
        <v>75</v>
      </c>
      <c r="BE155" s="120">
        <f>IF(N155="základní",J155,0)</f>
        <v>0</v>
      </c>
      <c r="BF155" s="120">
        <f>IF(N155="snížená",J155,0)</f>
        <v>0</v>
      </c>
      <c r="BG155" s="120">
        <f>IF(N155="zákl. přenesená",J155,0)</f>
        <v>0</v>
      </c>
      <c r="BH155" s="120">
        <f>IF(N155="sníž. přenesená",J155,0)</f>
        <v>0</v>
      </c>
      <c r="BI155" s="120">
        <f>IF(N155="nulová",J155,0)</f>
        <v>0</v>
      </c>
      <c r="BJ155" s="2" t="s">
        <v>73</v>
      </c>
      <c r="BK155" s="120">
        <f>ROUND(I155*H155,2)</f>
        <v>0</v>
      </c>
      <c r="BL155" s="2" t="s">
        <v>82</v>
      </c>
      <c r="BM155" s="119" t="s">
        <v>157</v>
      </c>
    </row>
    <row r="156" spans="1:65" s="121" customFormat="1" x14ac:dyDescent="0.2">
      <c r="B156" s="122"/>
      <c r="D156" s="123" t="s">
        <v>104</v>
      </c>
      <c r="E156" s="124" t="s">
        <v>10</v>
      </c>
      <c r="F156" s="125" t="s">
        <v>158</v>
      </c>
      <c r="H156" s="126">
        <v>13</v>
      </c>
      <c r="I156" s="127"/>
      <c r="L156" s="122"/>
      <c r="M156" s="128"/>
      <c r="N156" s="129"/>
      <c r="O156" s="129"/>
      <c r="P156" s="129"/>
      <c r="Q156" s="129"/>
      <c r="R156" s="129"/>
      <c r="S156" s="129"/>
      <c r="T156" s="130"/>
      <c r="AT156" s="124" t="s">
        <v>104</v>
      </c>
      <c r="AU156" s="124" t="s">
        <v>2</v>
      </c>
      <c r="AV156" s="121" t="s">
        <v>2</v>
      </c>
      <c r="AW156" s="121" t="s">
        <v>106</v>
      </c>
      <c r="AX156" s="121" t="s">
        <v>74</v>
      </c>
      <c r="AY156" s="124" t="s">
        <v>75</v>
      </c>
    </row>
    <row r="157" spans="1:65" s="121" customFormat="1" x14ac:dyDescent="0.2">
      <c r="B157" s="122"/>
      <c r="D157" s="123" t="s">
        <v>104</v>
      </c>
      <c r="E157" s="124" t="s">
        <v>10</v>
      </c>
      <c r="F157" s="125" t="s">
        <v>159</v>
      </c>
      <c r="H157" s="126">
        <v>1</v>
      </c>
      <c r="I157" s="127"/>
      <c r="L157" s="122"/>
      <c r="M157" s="128"/>
      <c r="N157" s="129"/>
      <c r="O157" s="129"/>
      <c r="P157" s="129"/>
      <c r="Q157" s="129"/>
      <c r="R157" s="129"/>
      <c r="S157" s="129"/>
      <c r="T157" s="130"/>
      <c r="AT157" s="124" t="s">
        <v>104</v>
      </c>
      <c r="AU157" s="124" t="s">
        <v>2</v>
      </c>
      <c r="AV157" s="121" t="s">
        <v>2</v>
      </c>
      <c r="AW157" s="121" t="s">
        <v>106</v>
      </c>
      <c r="AX157" s="121" t="s">
        <v>74</v>
      </c>
      <c r="AY157" s="124" t="s">
        <v>75</v>
      </c>
    </row>
    <row r="158" spans="1:65" s="121" customFormat="1" x14ac:dyDescent="0.2">
      <c r="B158" s="122"/>
      <c r="D158" s="123" t="s">
        <v>104</v>
      </c>
      <c r="E158" s="124" t="s">
        <v>10</v>
      </c>
      <c r="F158" s="125" t="s">
        <v>160</v>
      </c>
      <c r="H158" s="126">
        <v>13.35</v>
      </c>
      <c r="I158" s="127"/>
      <c r="L158" s="122"/>
      <c r="M158" s="128"/>
      <c r="N158" s="129"/>
      <c r="O158" s="129"/>
      <c r="P158" s="129"/>
      <c r="Q158" s="129"/>
      <c r="R158" s="129"/>
      <c r="S158" s="129"/>
      <c r="T158" s="130"/>
      <c r="AT158" s="124" t="s">
        <v>104</v>
      </c>
      <c r="AU158" s="124" t="s">
        <v>2</v>
      </c>
      <c r="AV158" s="121" t="s">
        <v>2</v>
      </c>
      <c r="AW158" s="121" t="s">
        <v>106</v>
      </c>
      <c r="AX158" s="121" t="s">
        <v>74</v>
      </c>
      <c r="AY158" s="124" t="s">
        <v>75</v>
      </c>
    </row>
    <row r="159" spans="1:65" s="131" customFormat="1" x14ac:dyDescent="0.2">
      <c r="B159" s="132"/>
      <c r="D159" s="123" t="s">
        <v>104</v>
      </c>
      <c r="E159" s="133" t="s">
        <v>10</v>
      </c>
      <c r="F159" s="134" t="s">
        <v>118</v>
      </c>
      <c r="H159" s="135">
        <v>27.35</v>
      </c>
      <c r="I159" s="136"/>
      <c r="L159" s="132"/>
      <c r="M159" s="137"/>
      <c r="N159" s="138"/>
      <c r="O159" s="138"/>
      <c r="P159" s="138"/>
      <c r="Q159" s="138"/>
      <c r="R159" s="138"/>
      <c r="S159" s="138"/>
      <c r="T159" s="139"/>
      <c r="AT159" s="133" t="s">
        <v>104</v>
      </c>
      <c r="AU159" s="133" t="s">
        <v>2</v>
      </c>
      <c r="AV159" s="131" t="s">
        <v>82</v>
      </c>
      <c r="AW159" s="131" t="s">
        <v>106</v>
      </c>
      <c r="AX159" s="131" t="s">
        <v>73</v>
      </c>
      <c r="AY159" s="133" t="s">
        <v>75</v>
      </c>
    </row>
    <row r="160" spans="1:65" s="14" customFormat="1" ht="21.6" customHeight="1" x14ac:dyDescent="0.2">
      <c r="A160" s="10"/>
      <c r="B160" s="106"/>
      <c r="C160" s="107" t="s">
        <v>161</v>
      </c>
      <c r="D160" s="107" t="s">
        <v>77</v>
      </c>
      <c r="E160" s="108" t="s">
        <v>162</v>
      </c>
      <c r="F160" s="109" t="s">
        <v>163</v>
      </c>
      <c r="G160" s="110" t="s">
        <v>80</v>
      </c>
      <c r="H160" s="111">
        <v>914</v>
      </c>
      <c r="I160" s="112"/>
      <c r="J160" s="113">
        <f>ROUND(I160*H160,2)</f>
        <v>0</v>
      </c>
      <c r="K160" s="109" t="s">
        <v>81</v>
      </c>
      <c r="L160" s="11"/>
      <c r="M160" s="114" t="s">
        <v>10</v>
      </c>
      <c r="N160" s="115" t="s">
        <v>27</v>
      </c>
      <c r="O160" s="116"/>
      <c r="P160" s="117">
        <f>O160*H160</f>
        <v>0</v>
      </c>
      <c r="Q160" s="117">
        <v>0</v>
      </c>
      <c r="R160" s="117">
        <f>Q160*H160</f>
        <v>0</v>
      </c>
      <c r="S160" s="117">
        <v>0</v>
      </c>
      <c r="T160" s="118">
        <f>S160*H160</f>
        <v>0</v>
      </c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R160" s="119" t="s">
        <v>82</v>
      </c>
      <c r="AT160" s="119" t="s">
        <v>77</v>
      </c>
      <c r="AU160" s="119" t="s">
        <v>2</v>
      </c>
      <c r="AY160" s="2" t="s">
        <v>75</v>
      </c>
      <c r="BE160" s="120">
        <f>IF(N160="základní",J160,0)</f>
        <v>0</v>
      </c>
      <c r="BF160" s="120">
        <f>IF(N160="snížená",J160,0)</f>
        <v>0</v>
      </c>
      <c r="BG160" s="120">
        <f>IF(N160="zákl. přenesená",J160,0)</f>
        <v>0</v>
      </c>
      <c r="BH160" s="120">
        <f>IF(N160="sníž. přenesená",J160,0)</f>
        <v>0</v>
      </c>
      <c r="BI160" s="120">
        <f>IF(N160="nulová",J160,0)</f>
        <v>0</v>
      </c>
      <c r="BJ160" s="2" t="s">
        <v>73</v>
      </c>
      <c r="BK160" s="120">
        <f>ROUND(I160*H160,2)</f>
        <v>0</v>
      </c>
      <c r="BL160" s="2" t="s">
        <v>82</v>
      </c>
      <c r="BM160" s="119" t="s">
        <v>164</v>
      </c>
    </row>
    <row r="161" spans="1:65" s="121" customFormat="1" x14ac:dyDescent="0.2">
      <c r="B161" s="122"/>
      <c r="D161" s="123" t="s">
        <v>104</v>
      </c>
      <c r="E161" s="124" t="s">
        <v>10</v>
      </c>
      <c r="F161" s="125" t="s">
        <v>165</v>
      </c>
      <c r="H161" s="126">
        <v>914</v>
      </c>
      <c r="I161" s="127"/>
      <c r="L161" s="122"/>
      <c r="M161" s="128"/>
      <c r="N161" s="129"/>
      <c r="O161" s="129"/>
      <c r="P161" s="129"/>
      <c r="Q161" s="129"/>
      <c r="R161" s="129"/>
      <c r="S161" s="129"/>
      <c r="T161" s="130"/>
      <c r="AT161" s="124" t="s">
        <v>104</v>
      </c>
      <c r="AU161" s="124" t="s">
        <v>2</v>
      </c>
      <c r="AV161" s="121" t="s">
        <v>2</v>
      </c>
      <c r="AW161" s="121" t="s">
        <v>106</v>
      </c>
      <c r="AX161" s="121" t="s">
        <v>73</v>
      </c>
      <c r="AY161" s="124" t="s">
        <v>75</v>
      </c>
    </row>
    <row r="162" spans="1:65" s="92" customFormat="1" ht="22.9" customHeight="1" x14ac:dyDescent="0.2">
      <c r="B162" s="93"/>
      <c r="D162" s="94" t="s">
        <v>70</v>
      </c>
      <c r="E162" s="104" t="s">
        <v>2</v>
      </c>
      <c r="F162" s="104" t="s">
        <v>166</v>
      </c>
      <c r="I162" s="96"/>
      <c r="J162" s="105">
        <f>BK162</f>
        <v>0</v>
      </c>
      <c r="L162" s="93"/>
      <c r="M162" s="98"/>
      <c r="N162" s="99"/>
      <c r="O162" s="99"/>
      <c r="P162" s="100">
        <f>SUM(P163:P171)</f>
        <v>0</v>
      </c>
      <c r="Q162" s="99"/>
      <c r="R162" s="100">
        <f>SUM(R163:R171)</f>
        <v>0.24863999999999997</v>
      </c>
      <c r="S162" s="99"/>
      <c r="T162" s="101">
        <f>SUM(T163:T171)</f>
        <v>0</v>
      </c>
      <c r="AR162" s="94" t="s">
        <v>73</v>
      </c>
      <c r="AT162" s="102" t="s">
        <v>70</v>
      </c>
      <c r="AU162" s="102" t="s">
        <v>73</v>
      </c>
      <c r="AY162" s="94" t="s">
        <v>75</v>
      </c>
      <c r="BK162" s="103">
        <f>SUM(BK163:BK171)</f>
        <v>0</v>
      </c>
    </row>
    <row r="163" spans="1:65" s="14" customFormat="1" ht="43.15" customHeight="1" x14ac:dyDescent="0.2">
      <c r="A163" s="10"/>
      <c r="B163" s="106"/>
      <c r="C163" s="107" t="s">
        <v>167</v>
      </c>
      <c r="D163" s="107" t="s">
        <v>77</v>
      </c>
      <c r="E163" s="108" t="s">
        <v>168</v>
      </c>
      <c r="F163" s="109" t="s">
        <v>169</v>
      </c>
      <c r="G163" s="110" t="s">
        <v>102</v>
      </c>
      <c r="H163" s="111">
        <v>24</v>
      </c>
      <c r="I163" s="112"/>
      <c r="J163" s="113">
        <f>ROUND(I163*H163,2)</f>
        <v>0</v>
      </c>
      <c r="K163" s="109" t="s">
        <v>81</v>
      </c>
      <c r="L163" s="11"/>
      <c r="M163" s="114" t="s">
        <v>10</v>
      </c>
      <c r="N163" s="115" t="s">
        <v>27</v>
      </c>
      <c r="O163" s="116"/>
      <c r="P163" s="117">
        <f>O163*H163</f>
        <v>0</v>
      </c>
      <c r="Q163" s="117">
        <v>0</v>
      </c>
      <c r="R163" s="117">
        <f>Q163*H163</f>
        <v>0</v>
      </c>
      <c r="S163" s="117">
        <v>0</v>
      </c>
      <c r="T163" s="118">
        <f>S163*H163</f>
        <v>0</v>
      </c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R163" s="119" t="s">
        <v>82</v>
      </c>
      <c r="AT163" s="119" t="s">
        <v>77</v>
      </c>
      <c r="AU163" s="119" t="s">
        <v>2</v>
      </c>
      <c r="AY163" s="2" t="s">
        <v>75</v>
      </c>
      <c r="BE163" s="120">
        <f>IF(N163="základní",J163,0)</f>
        <v>0</v>
      </c>
      <c r="BF163" s="120">
        <f>IF(N163="snížená",J163,0)</f>
        <v>0</v>
      </c>
      <c r="BG163" s="120">
        <f>IF(N163="zákl. přenesená",J163,0)</f>
        <v>0</v>
      </c>
      <c r="BH163" s="120">
        <f>IF(N163="sníž. přenesená",J163,0)</f>
        <v>0</v>
      </c>
      <c r="BI163" s="120">
        <f>IF(N163="nulová",J163,0)</f>
        <v>0</v>
      </c>
      <c r="BJ163" s="2" t="s">
        <v>73</v>
      </c>
      <c r="BK163" s="120">
        <f>ROUND(I163*H163,2)</f>
        <v>0</v>
      </c>
      <c r="BL163" s="2" t="s">
        <v>82</v>
      </c>
      <c r="BM163" s="119" t="s">
        <v>170</v>
      </c>
    </row>
    <row r="164" spans="1:65" s="121" customFormat="1" x14ac:dyDescent="0.2">
      <c r="B164" s="122"/>
      <c r="D164" s="123" t="s">
        <v>104</v>
      </c>
      <c r="E164" s="124" t="s">
        <v>10</v>
      </c>
      <c r="F164" s="125" t="s">
        <v>171</v>
      </c>
      <c r="H164" s="126">
        <v>24</v>
      </c>
      <c r="I164" s="127"/>
      <c r="L164" s="122"/>
      <c r="M164" s="128"/>
      <c r="N164" s="129"/>
      <c r="O164" s="129"/>
      <c r="P164" s="129"/>
      <c r="Q164" s="129"/>
      <c r="R164" s="129"/>
      <c r="S164" s="129"/>
      <c r="T164" s="130"/>
      <c r="AT164" s="124" t="s">
        <v>104</v>
      </c>
      <c r="AU164" s="124" t="s">
        <v>2</v>
      </c>
      <c r="AV164" s="121" t="s">
        <v>2</v>
      </c>
      <c r="AW164" s="121" t="s">
        <v>106</v>
      </c>
      <c r="AX164" s="121" t="s">
        <v>73</v>
      </c>
      <c r="AY164" s="124" t="s">
        <v>75</v>
      </c>
    </row>
    <row r="165" spans="1:65" s="14" customFormat="1" ht="43.15" customHeight="1" x14ac:dyDescent="0.2">
      <c r="A165" s="10"/>
      <c r="B165" s="106"/>
      <c r="C165" s="107" t="s">
        <v>172</v>
      </c>
      <c r="D165" s="107" t="s">
        <v>77</v>
      </c>
      <c r="E165" s="108" t="s">
        <v>173</v>
      </c>
      <c r="F165" s="109" t="s">
        <v>174</v>
      </c>
      <c r="G165" s="110" t="s">
        <v>80</v>
      </c>
      <c r="H165" s="111">
        <v>256</v>
      </c>
      <c r="I165" s="112"/>
      <c r="J165" s="113">
        <f>ROUND(I165*H165,2)</f>
        <v>0</v>
      </c>
      <c r="K165" s="109" t="s">
        <v>81</v>
      </c>
      <c r="L165" s="11"/>
      <c r="M165" s="114" t="s">
        <v>10</v>
      </c>
      <c r="N165" s="115" t="s">
        <v>27</v>
      </c>
      <c r="O165" s="116"/>
      <c r="P165" s="117">
        <f>O165*H165</f>
        <v>0</v>
      </c>
      <c r="Q165" s="117">
        <v>1.7000000000000001E-4</v>
      </c>
      <c r="R165" s="117">
        <f>Q165*H165</f>
        <v>4.3520000000000003E-2</v>
      </c>
      <c r="S165" s="117">
        <v>0</v>
      </c>
      <c r="T165" s="118">
        <f>S165*H165</f>
        <v>0</v>
      </c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R165" s="119" t="s">
        <v>82</v>
      </c>
      <c r="AT165" s="119" t="s">
        <v>77</v>
      </c>
      <c r="AU165" s="119" t="s">
        <v>2</v>
      </c>
      <c r="AY165" s="2" t="s">
        <v>75</v>
      </c>
      <c r="BE165" s="120">
        <f>IF(N165="základní",J165,0)</f>
        <v>0</v>
      </c>
      <c r="BF165" s="120">
        <f>IF(N165="snížená",J165,0)</f>
        <v>0</v>
      </c>
      <c r="BG165" s="120">
        <f>IF(N165="zákl. přenesená",J165,0)</f>
        <v>0</v>
      </c>
      <c r="BH165" s="120">
        <f>IF(N165="sníž. přenesená",J165,0)</f>
        <v>0</v>
      </c>
      <c r="BI165" s="120">
        <f>IF(N165="nulová",J165,0)</f>
        <v>0</v>
      </c>
      <c r="BJ165" s="2" t="s">
        <v>73</v>
      </c>
      <c r="BK165" s="120">
        <f>ROUND(I165*H165,2)</f>
        <v>0</v>
      </c>
      <c r="BL165" s="2" t="s">
        <v>82</v>
      </c>
      <c r="BM165" s="119" t="s">
        <v>175</v>
      </c>
    </row>
    <row r="166" spans="1:65" s="121" customFormat="1" x14ac:dyDescent="0.2">
      <c r="B166" s="122"/>
      <c r="D166" s="123" t="s">
        <v>104</v>
      </c>
      <c r="E166" s="124" t="s">
        <v>10</v>
      </c>
      <c r="F166" s="125" t="s">
        <v>176</v>
      </c>
      <c r="H166" s="126">
        <v>256</v>
      </c>
      <c r="I166" s="127"/>
      <c r="L166" s="122"/>
      <c r="M166" s="128"/>
      <c r="N166" s="129"/>
      <c r="O166" s="129"/>
      <c r="P166" s="129"/>
      <c r="Q166" s="129"/>
      <c r="R166" s="129"/>
      <c r="S166" s="129"/>
      <c r="T166" s="130"/>
      <c r="AT166" s="124" t="s">
        <v>104</v>
      </c>
      <c r="AU166" s="124" t="s">
        <v>2</v>
      </c>
      <c r="AV166" s="121" t="s">
        <v>2</v>
      </c>
      <c r="AW166" s="121" t="s">
        <v>106</v>
      </c>
      <c r="AX166" s="121" t="s">
        <v>73</v>
      </c>
      <c r="AY166" s="124" t="s">
        <v>75</v>
      </c>
    </row>
    <row r="167" spans="1:65" s="14" customFormat="1" ht="21.6" customHeight="1" x14ac:dyDescent="0.2">
      <c r="A167" s="10"/>
      <c r="B167" s="106"/>
      <c r="C167" s="140" t="s">
        <v>177</v>
      </c>
      <c r="D167" s="140" t="s">
        <v>178</v>
      </c>
      <c r="E167" s="141" t="s">
        <v>179</v>
      </c>
      <c r="F167" s="142" t="s">
        <v>180</v>
      </c>
      <c r="G167" s="143" t="s">
        <v>80</v>
      </c>
      <c r="H167" s="144">
        <v>294.39999999999998</v>
      </c>
      <c r="I167" s="145"/>
      <c r="J167" s="146">
        <f>ROUND(I167*H167,2)</f>
        <v>0</v>
      </c>
      <c r="K167" s="142" t="s">
        <v>81</v>
      </c>
      <c r="L167" s="147"/>
      <c r="M167" s="148" t="s">
        <v>10</v>
      </c>
      <c r="N167" s="149" t="s">
        <v>27</v>
      </c>
      <c r="O167" s="116"/>
      <c r="P167" s="117">
        <f>O167*H167</f>
        <v>0</v>
      </c>
      <c r="Q167" s="117">
        <v>2.9999999999999997E-4</v>
      </c>
      <c r="R167" s="117">
        <f>Q167*H167</f>
        <v>8.8319999999999982E-2</v>
      </c>
      <c r="S167" s="117">
        <v>0</v>
      </c>
      <c r="T167" s="118">
        <f>S167*H167</f>
        <v>0</v>
      </c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R167" s="119" t="s">
        <v>112</v>
      </c>
      <c r="AT167" s="119" t="s">
        <v>178</v>
      </c>
      <c r="AU167" s="119" t="s">
        <v>2</v>
      </c>
      <c r="AY167" s="2" t="s">
        <v>75</v>
      </c>
      <c r="BE167" s="120">
        <f>IF(N167="základní",J167,0)</f>
        <v>0</v>
      </c>
      <c r="BF167" s="120">
        <f>IF(N167="snížená",J167,0)</f>
        <v>0</v>
      </c>
      <c r="BG167" s="120">
        <f>IF(N167="zákl. přenesená",J167,0)</f>
        <v>0</v>
      </c>
      <c r="BH167" s="120">
        <f>IF(N167="sníž. přenesená",J167,0)</f>
        <v>0</v>
      </c>
      <c r="BI167" s="120">
        <f>IF(N167="nulová",J167,0)</f>
        <v>0</v>
      </c>
      <c r="BJ167" s="2" t="s">
        <v>73</v>
      </c>
      <c r="BK167" s="120">
        <f>ROUND(I167*H167,2)</f>
        <v>0</v>
      </c>
      <c r="BL167" s="2" t="s">
        <v>82</v>
      </c>
      <c r="BM167" s="119" t="s">
        <v>181</v>
      </c>
    </row>
    <row r="168" spans="1:65" s="121" customFormat="1" x14ac:dyDescent="0.2">
      <c r="B168" s="122"/>
      <c r="D168" s="123" t="s">
        <v>104</v>
      </c>
      <c r="E168" s="124" t="s">
        <v>10</v>
      </c>
      <c r="F168" s="125" t="s">
        <v>182</v>
      </c>
      <c r="H168" s="126">
        <v>294.39999999999998</v>
      </c>
      <c r="I168" s="127"/>
      <c r="L168" s="122"/>
      <c r="M168" s="128"/>
      <c r="N168" s="129"/>
      <c r="O168" s="129"/>
      <c r="P168" s="129"/>
      <c r="Q168" s="129"/>
      <c r="R168" s="129"/>
      <c r="S168" s="129"/>
      <c r="T168" s="130"/>
      <c r="AT168" s="124" t="s">
        <v>104</v>
      </c>
      <c r="AU168" s="124" t="s">
        <v>2</v>
      </c>
      <c r="AV168" s="121" t="s">
        <v>2</v>
      </c>
      <c r="AW168" s="121" t="s">
        <v>106</v>
      </c>
      <c r="AX168" s="121" t="s">
        <v>73</v>
      </c>
      <c r="AY168" s="124" t="s">
        <v>75</v>
      </c>
    </row>
    <row r="169" spans="1:65" s="14" customFormat="1" ht="21.6" customHeight="1" x14ac:dyDescent="0.2">
      <c r="A169" s="10"/>
      <c r="B169" s="106"/>
      <c r="C169" s="107" t="s">
        <v>183</v>
      </c>
      <c r="D169" s="107" t="s">
        <v>77</v>
      </c>
      <c r="E169" s="108" t="s">
        <v>184</v>
      </c>
      <c r="F169" s="109" t="s">
        <v>185</v>
      </c>
      <c r="G169" s="110" t="s">
        <v>97</v>
      </c>
      <c r="H169" s="111">
        <v>160</v>
      </c>
      <c r="I169" s="112"/>
      <c r="J169" s="113">
        <f>ROUND(I169*H169,2)</f>
        <v>0</v>
      </c>
      <c r="K169" s="109" t="s">
        <v>81</v>
      </c>
      <c r="L169" s="11"/>
      <c r="M169" s="114" t="s">
        <v>10</v>
      </c>
      <c r="N169" s="115" t="s">
        <v>27</v>
      </c>
      <c r="O169" s="116"/>
      <c r="P169" s="117">
        <f>O169*H169</f>
        <v>0</v>
      </c>
      <c r="Q169" s="117">
        <v>7.2999999999999996E-4</v>
      </c>
      <c r="R169" s="117">
        <f>Q169*H169</f>
        <v>0.11679999999999999</v>
      </c>
      <c r="S169" s="117">
        <v>0</v>
      </c>
      <c r="T169" s="118">
        <f>S169*H169</f>
        <v>0</v>
      </c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R169" s="119" t="s">
        <v>82</v>
      </c>
      <c r="AT169" s="119" t="s">
        <v>77</v>
      </c>
      <c r="AU169" s="119" t="s">
        <v>2</v>
      </c>
      <c r="AY169" s="2" t="s">
        <v>75</v>
      </c>
      <c r="BE169" s="120">
        <f>IF(N169="základní",J169,0)</f>
        <v>0</v>
      </c>
      <c r="BF169" s="120">
        <f>IF(N169="snížená",J169,0)</f>
        <v>0</v>
      </c>
      <c r="BG169" s="120">
        <f>IF(N169="zákl. přenesená",J169,0)</f>
        <v>0</v>
      </c>
      <c r="BH169" s="120">
        <f>IF(N169="sníž. přenesená",J169,0)</f>
        <v>0</v>
      </c>
      <c r="BI169" s="120">
        <f>IF(N169="nulová",J169,0)</f>
        <v>0</v>
      </c>
      <c r="BJ169" s="2" t="s">
        <v>73</v>
      </c>
      <c r="BK169" s="120">
        <f>ROUND(I169*H169,2)</f>
        <v>0</v>
      </c>
      <c r="BL169" s="2" t="s">
        <v>82</v>
      </c>
      <c r="BM169" s="119" t="s">
        <v>186</v>
      </c>
    </row>
    <row r="170" spans="1:65" s="14" customFormat="1" ht="32.450000000000003" customHeight="1" x14ac:dyDescent="0.2">
      <c r="A170" s="10"/>
      <c r="B170" s="106"/>
      <c r="C170" s="107" t="s">
        <v>187</v>
      </c>
      <c r="D170" s="107" t="s">
        <v>77</v>
      </c>
      <c r="E170" s="108" t="s">
        <v>188</v>
      </c>
      <c r="F170" s="109" t="s">
        <v>189</v>
      </c>
      <c r="G170" s="110" t="s">
        <v>102</v>
      </c>
      <c r="H170" s="111">
        <v>0.28999999999999998</v>
      </c>
      <c r="I170" s="112"/>
      <c r="J170" s="113">
        <f>ROUND(I170*H170,2)</f>
        <v>0</v>
      </c>
      <c r="K170" s="109" t="s">
        <v>81</v>
      </c>
      <c r="L170" s="11"/>
      <c r="M170" s="114" t="s">
        <v>10</v>
      </c>
      <c r="N170" s="115" t="s">
        <v>27</v>
      </c>
      <c r="O170" s="116"/>
      <c r="P170" s="117">
        <f>O170*H170</f>
        <v>0</v>
      </c>
      <c r="Q170" s="117">
        <v>0</v>
      </c>
      <c r="R170" s="117">
        <f>Q170*H170</f>
        <v>0</v>
      </c>
      <c r="S170" s="117">
        <v>0</v>
      </c>
      <c r="T170" s="118">
        <f>S170*H170</f>
        <v>0</v>
      </c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R170" s="119" t="s">
        <v>82</v>
      </c>
      <c r="AT170" s="119" t="s">
        <v>77</v>
      </c>
      <c r="AU170" s="119" t="s">
        <v>2</v>
      </c>
      <c r="AY170" s="2" t="s">
        <v>75</v>
      </c>
      <c r="BE170" s="120">
        <f>IF(N170="základní",J170,0)</f>
        <v>0</v>
      </c>
      <c r="BF170" s="120">
        <f>IF(N170="snížená",J170,0)</f>
        <v>0</v>
      </c>
      <c r="BG170" s="120">
        <f>IF(N170="zákl. přenesená",J170,0)</f>
        <v>0</v>
      </c>
      <c r="BH170" s="120">
        <f>IF(N170="sníž. přenesená",J170,0)</f>
        <v>0</v>
      </c>
      <c r="BI170" s="120">
        <f>IF(N170="nulová",J170,0)</f>
        <v>0</v>
      </c>
      <c r="BJ170" s="2" t="s">
        <v>73</v>
      </c>
      <c r="BK170" s="120">
        <f>ROUND(I170*H170,2)</f>
        <v>0</v>
      </c>
      <c r="BL170" s="2" t="s">
        <v>82</v>
      </c>
      <c r="BM170" s="119" t="s">
        <v>190</v>
      </c>
    </row>
    <row r="171" spans="1:65" s="121" customFormat="1" x14ac:dyDescent="0.2">
      <c r="B171" s="122"/>
      <c r="D171" s="123" t="s">
        <v>104</v>
      </c>
      <c r="E171" s="124" t="s">
        <v>10</v>
      </c>
      <c r="F171" s="125" t="s">
        <v>191</v>
      </c>
      <c r="H171" s="126">
        <v>0.28999999999999998</v>
      </c>
      <c r="I171" s="127"/>
      <c r="L171" s="122"/>
      <c r="M171" s="128"/>
      <c r="N171" s="129"/>
      <c r="O171" s="129"/>
      <c r="P171" s="129"/>
      <c r="Q171" s="129"/>
      <c r="R171" s="129"/>
      <c r="S171" s="129"/>
      <c r="T171" s="130"/>
      <c r="AT171" s="124" t="s">
        <v>104</v>
      </c>
      <c r="AU171" s="124" t="s">
        <v>2</v>
      </c>
      <c r="AV171" s="121" t="s">
        <v>2</v>
      </c>
      <c r="AW171" s="121" t="s">
        <v>106</v>
      </c>
      <c r="AX171" s="121" t="s">
        <v>73</v>
      </c>
      <c r="AY171" s="124" t="s">
        <v>75</v>
      </c>
    </row>
    <row r="172" spans="1:65" s="92" customFormat="1" ht="22.9" customHeight="1" x14ac:dyDescent="0.2">
      <c r="B172" s="93"/>
      <c r="D172" s="94" t="s">
        <v>70</v>
      </c>
      <c r="E172" s="104" t="s">
        <v>94</v>
      </c>
      <c r="F172" s="104" t="s">
        <v>192</v>
      </c>
      <c r="I172" s="96"/>
      <c r="J172" s="105">
        <f>BK172</f>
        <v>0</v>
      </c>
      <c r="L172" s="93"/>
      <c r="M172" s="98"/>
      <c r="N172" s="99"/>
      <c r="O172" s="99"/>
      <c r="P172" s="100">
        <f>SUM(P173:P187)</f>
        <v>0</v>
      </c>
      <c r="Q172" s="99"/>
      <c r="R172" s="100">
        <f>SUM(R173:R187)</f>
        <v>259.08313999999996</v>
      </c>
      <c r="S172" s="99"/>
      <c r="T172" s="101">
        <f>SUM(T173:T187)</f>
        <v>0</v>
      </c>
      <c r="AR172" s="94" t="s">
        <v>73</v>
      </c>
      <c r="AT172" s="102" t="s">
        <v>70</v>
      </c>
      <c r="AU172" s="102" t="s">
        <v>73</v>
      </c>
      <c r="AY172" s="94" t="s">
        <v>75</v>
      </c>
      <c r="BK172" s="103">
        <f>SUM(BK173:BK187)</f>
        <v>0</v>
      </c>
    </row>
    <row r="173" spans="1:65" s="14" customFormat="1" ht="21.6" customHeight="1" x14ac:dyDescent="0.2">
      <c r="A173" s="10"/>
      <c r="B173" s="106"/>
      <c r="C173" s="107" t="s">
        <v>193</v>
      </c>
      <c r="D173" s="107" t="s">
        <v>77</v>
      </c>
      <c r="E173" s="108" t="s">
        <v>194</v>
      </c>
      <c r="F173" s="109" t="s">
        <v>195</v>
      </c>
      <c r="G173" s="110" t="s">
        <v>80</v>
      </c>
      <c r="H173" s="111">
        <v>1814</v>
      </c>
      <c r="I173" s="112"/>
      <c r="J173" s="113">
        <f>ROUND(I173*H173,2)</f>
        <v>0</v>
      </c>
      <c r="K173" s="109" t="s">
        <v>81</v>
      </c>
      <c r="L173" s="11"/>
      <c r="M173" s="114" t="s">
        <v>10</v>
      </c>
      <c r="N173" s="115" t="s">
        <v>27</v>
      </c>
      <c r="O173" s="116"/>
      <c r="P173" s="117">
        <f>O173*H173</f>
        <v>0</v>
      </c>
      <c r="Q173" s="117">
        <v>0</v>
      </c>
      <c r="R173" s="117">
        <f>Q173*H173</f>
        <v>0</v>
      </c>
      <c r="S173" s="117">
        <v>0</v>
      </c>
      <c r="T173" s="118">
        <f>S173*H173</f>
        <v>0</v>
      </c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R173" s="119" t="s">
        <v>82</v>
      </c>
      <c r="AT173" s="119" t="s">
        <v>77</v>
      </c>
      <c r="AU173" s="119" t="s">
        <v>2</v>
      </c>
      <c r="AY173" s="2" t="s">
        <v>75</v>
      </c>
      <c r="BE173" s="120">
        <f>IF(N173="základní",J173,0)</f>
        <v>0</v>
      </c>
      <c r="BF173" s="120">
        <f>IF(N173="snížená",J173,0)</f>
        <v>0</v>
      </c>
      <c r="BG173" s="120">
        <f>IF(N173="zákl. přenesená",J173,0)</f>
        <v>0</v>
      </c>
      <c r="BH173" s="120">
        <f>IF(N173="sníž. přenesená",J173,0)</f>
        <v>0</v>
      </c>
      <c r="BI173" s="120">
        <f>IF(N173="nulová",J173,0)</f>
        <v>0</v>
      </c>
      <c r="BJ173" s="2" t="s">
        <v>73</v>
      </c>
      <c r="BK173" s="120">
        <f>ROUND(I173*H173,2)</f>
        <v>0</v>
      </c>
      <c r="BL173" s="2" t="s">
        <v>82</v>
      </c>
      <c r="BM173" s="119" t="s">
        <v>196</v>
      </c>
    </row>
    <row r="174" spans="1:65" s="121" customFormat="1" x14ac:dyDescent="0.2">
      <c r="B174" s="122"/>
      <c r="D174" s="123" t="s">
        <v>104</v>
      </c>
      <c r="E174" s="124" t="s">
        <v>10</v>
      </c>
      <c r="F174" s="125" t="s">
        <v>197</v>
      </c>
      <c r="H174" s="126">
        <v>900</v>
      </c>
      <c r="I174" s="127"/>
      <c r="L174" s="122"/>
      <c r="M174" s="128"/>
      <c r="N174" s="129"/>
      <c r="O174" s="129"/>
      <c r="P174" s="129"/>
      <c r="Q174" s="129"/>
      <c r="R174" s="129"/>
      <c r="S174" s="129"/>
      <c r="T174" s="130"/>
      <c r="AT174" s="124" t="s">
        <v>104</v>
      </c>
      <c r="AU174" s="124" t="s">
        <v>2</v>
      </c>
      <c r="AV174" s="121" t="s">
        <v>2</v>
      </c>
      <c r="AW174" s="121" t="s">
        <v>106</v>
      </c>
      <c r="AX174" s="121" t="s">
        <v>74</v>
      </c>
      <c r="AY174" s="124" t="s">
        <v>75</v>
      </c>
    </row>
    <row r="175" spans="1:65" s="121" customFormat="1" x14ac:dyDescent="0.2">
      <c r="B175" s="122"/>
      <c r="D175" s="123" t="s">
        <v>104</v>
      </c>
      <c r="E175" s="124" t="s">
        <v>10</v>
      </c>
      <c r="F175" s="125" t="s">
        <v>198</v>
      </c>
      <c r="H175" s="126">
        <v>900</v>
      </c>
      <c r="I175" s="127"/>
      <c r="L175" s="122"/>
      <c r="M175" s="128"/>
      <c r="N175" s="129"/>
      <c r="O175" s="129"/>
      <c r="P175" s="129"/>
      <c r="Q175" s="129"/>
      <c r="R175" s="129"/>
      <c r="S175" s="129"/>
      <c r="T175" s="130"/>
      <c r="AT175" s="124" t="s">
        <v>104</v>
      </c>
      <c r="AU175" s="124" t="s">
        <v>2</v>
      </c>
      <c r="AV175" s="121" t="s">
        <v>2</v>
      </c>
      <c r="AW175" s="121" t="s">
        <v>106</v>
      </c>
      <c r="AX175" s="121" t="s">
        <v>74</v>
      </c>
      <c r="AY175" s="124" t="s">
        <v>75</v>
      </c>
    </row>
    <row r="176" spans="1:65" s="121" customFormat="1" x14ac:dyDescent="0.2">
      <c r="B176" s="122"/>
      <c r="D176" s="123" t="s">
        <v>104</v>
      </c>
      <c r="E176" s="124" t="s">
        <v>10</v>
      </c>
      <c r="F176" s="125" t="s">
        <v>199</v>
      </c>
      <c r="H176" s="126">
        <v>14</v>
      </c>
      <c r="I176" s="127"/>
      <c r="L176" s="122"/>
      <c r="M176" s="128"/>
      <c r="N176" s="129"/>
      <c r="O176" s="129"/>
      <c r="P176" s="129"/>
      <c r="Q176" s="129"/>
      <c r="R176" s="129"/>
      <c r="S176" s="129"/>
      <c r="T176" s="130"/>
      <c r="AT176" s="124" t="s">
        <v>104</v>
      </c>
      <c r="AU176" s="124" t="s">
        <v>2</v>
      </c>
      <c r="AV176" s="121" t="s">
        <v>2</v>
      </c>
      <c r="AW176" s="121" t="s">
        <v>106</v>
      </c>
      <c r="AX176" s="121" t="s">
        <v>74</v>
      </c>
      <c r="AY176" s="124" t="s">
        <v>75</v>
      </c>
    </row>
    <row r="177" spans="1:65" s="131" customFormat="1" x14ac:dyDescent="0.2">
      <c r="B177" s="132"/>
      <c r="D177" s="123" t="s">
        <v>104</v>
      </c>
      <c r="E177" s="133" t="s">
        <v>10</v>
      </c>
      <c r="F177" s="134" t="s">
        <v>118</v>
      </c>
      <c r="H177" s="135">
        <v>1814</v>
      </c>
      <c r="I177" s="136"/>
      <c r="L177" s="132"/>
      <c r="M177" s="137"/>
      <c r="N177" s="138"/>
      <c r="O177" s="138"/>
      <c r="P177" s="138"/>
      <c r="Q177" s="138"/>
      <c r="R177" s="138"/>
      <c r="S177" s="138"/>
      <c r="T177" s="139"/>
      <c r="AT177" s="133" t="s">
        <v>104</v>
      </c>
      <c r="AU177" s="133" t="s">
        <v>2</v>
      </c>
      <c r="AV177" s="131" t="s">
        <v>82</v>
      </c>
      <c r="AW177" s="131" t="s">
        <v>106</v>
      </c>
      <c r="AX177" s="131" t="s">
        <v>73</v>
      </c>
      <c r="AY177" s="133" t="s">
        <v>75</v>
      </c>
    </row>
    <row r="178" spans="1:65" s="14" customFormat="1" ht="54" customHeight="1" x14ac:dyDescent="0.2">
      <c r="A178" s="10"/>
      <c r="B178" s="106"/>
      <c r="C178" s="107" t="s">
        <v>200</v>
      </c>
      <c r="D178" s="107" t="s">
        <v>77</v>
      </c>
      <c r="E178" s="108" t="s">
        <v>201</v>
      </c>
      <c r="F178" s="109" t="s">
        <v>202</v>
      </c>
      <c r="G178" s="110" t="s">
        <v>80</v>
      </c>
      <c r="H178" s="111">
        <v>3.2</v>
      </c>
      <c r="I178" s="112"/>
      <c r="J178" s="113">
        <f>ROUND(I178*H178,2)</f>
        <v>0</v>
      </c>
      <c r="K178" s="109" t="s">
        <v>81</v>
      </c>
      <c r="L178" s="11"/>
      <c r="M178" s="114" t="s">
        <v>10</v>
      </c>
      <c r="N178" s="115" t="s">
        <v>27</v>
      </c>
      <c r="O178" s="116"/>
      <c r="P178" s="117">
        <f>O178*H178</f>
        <v>0</v>
      </c>
      <c r="Q178" s="117">
        <v>0.19536000000000001</v>
      </c>
      <c r="R178" s="117">
        <f>Q178*H178</f>
        <v>0.62515200000000004</v>
      </c>
      <c r="S178" s="117">
        <v>0</v>
      </c>
      <c r="T178" s="118">
        <f>S178*H178</f>
        <v>0</v>
      </c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R178" s="119" t="s">
        <v>82</v>
      </c>
      <c r="AT178" s="119" t="s">
        <v>77</v>
      </c>
      <c r="AU178" s="119" t="s">
        <v>2</v>
      </c>
      <c r="AY178" s="2" t="s">
        <v>75</v>
      </c>
      <c r="BE178" s="120">
        <f>IF(N178="základní",J178,0)</f>
        <v>0</v>
      </c>
      <c r="BF178" s="120">
        <f>IF(N178="snížená",J178,0)</f>
        <v>0</v>
      </c>
      <c r="BG178" s="120">
        <f>IF(N178="zákl. přenesená",J178,0)</f>
        <v>0</v>
      </c>
      <c r="BH178" s="120">
        <f>IF(N178="sníž. přenesená",J178,0)</f>
        <v>0</v>
      </c>
      <c r="BI178" s="120">
        <f>IF(N178="nulová",J178,0)</f>
        <v>0</v>
      </c>
      <c r="BJ178" s="2" t="s">
        <v>73</v>
      </c>
      <c r="BK178" s="120">
        <f>ROUND(I178*H178,2)</f>
        <v>0</v>
      </c>
      <c r="BL178" s="2" t="s">
        <v>82</v>
      </c>
      <c r="BM178" s="119" t="s">
        <v>203</v>
      </c>
    </row>
    <row r="179" spans="1:65" s="121" customFormat="1" x14ac:dyDescent="0.2">
      <c r="B179" s="122"/>
      <c r="D179" s="123" t="s">
        <v>104</v>
      </c>
      <c r="E179" s="124" t="s">
        <v>10</v>
      </c>
      <c r="F179" s="125" t="s">
        <v>204</v>
      </c>
      <c r="H179" s="126">
        <v>3.2</v>
      </c>
      <c r="I179" s="127"/>
      <c r="L179" s="122"/>
      <c r="M179" s="128"/>
      <c r="N179" s="129"/>
      <c r="O179" s="129"/>
      <c r="P179" s="129"/>
      <c r="Q179" s="129"/>
      <c r="R179" s="129"/>
      <c r="S179" s="129"/>
      <c r="T179" s="130"/>
      <c r="AT179" s="124" t="s">
        <v>104</v>
      </c>
      <c r="AU179" s="124" t="s">
        <v>2</v>
      </c>
      <c r="AV179" s="121" t="s">
        <v>2</v>
      </c>
      <c r="AW179" s="121" t="s">
        <v>106</v>
      </c>
      <c r="AX179" s="121" t="s">
        <v>73</v>
      </c>
      <c r="AY179" s="124" t="s">
        <v>75</v>
      </c>
    </row>
    <row r="180" spans="1:65" s="14" customFormat="1" ht="21.6" customHeight="1" x14ac:dyDescent="0.2">
      <c r="A180" s="10"/>
      <c r="B180" s="106"/>
      <c r="C180" s="140" t="s">
        <v>205</v>
      </c>
      <c r="D180" s="140" t="s">
        <v>178</v>
      </c>
      <c r="E180" s="141" t="s">
        <v>206</v>
      </c>
      <c r="F180" s="142" t="s">
        <v>207</v>
      </c>
      <c r="G180" s="143" t="s">
        <v>80</v>
      </c>
      <c r="H180" s="144">
        <v>3.2639999999999998</v>
      </c>
      <c r="I180" s="145"/>
      <c r="J180" s="146">
        <f>ROUND(I180*H180,2)</f>
        <v>0</v>
      </c>
      <c r="K180" s="142" t="s">
        <v>10</v>
      </c>
      <c r="L180" s="147"/>
      <c r="M180" s="148" t="s">
        <v>10</v>
      </c>
      <c r="N180" s="149" t="s">
        <v>27</v>
      </c>
      <c r="O180" s="116"/>
      <c r="P180" s="117">
        <f>O180*H180</f>
        <v>0</v>
      </c>
      <c r="Q180" s="117">
        <v>0.222</v>
      </c>
      <c r="R180" s="117">
        <f>Q180*H180</f>
        <v>0.72460799999999992</v>
      </c>
      <c r="S180" s="117">
        <v>0</v>
      </c>
      <c r="T180" s="118">
        <f>S180*H180</f>
        <v>0</v>
      </c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R180" s="119" t="s">
        <v>112</v>
      </c>
      <c r="AT180" s="119" t="s">
        <v>178</v>
      </c>
      <c r="AU180" s="119" t="s">
        <v>2</v>
      </c>
      <c r="AY180" s="2" t="s">
        <v>75</v>
      </c>
      <c r="BE180" s="120">
        <f>IF(N180="základní",J180,0)</f>
        <v>0</v>
      </c>
      <c r="BF180" s="120">
        <f>IF(N180="snížená",J180,0)</f>
        <v>0</v>
      </c>
      <c r="BG180" s="120">
        <f>IF(N180="zákl. přenesená",J180,0)</f>
        <v>0</v>
      </c>
      <c r="BH180" s="120">
        <f>IF(N180="sníž. přenesená",J180,0)</f>
        <v>0</v>
      </c>
      <c r="BI180" s="120">
        <f>IF(N180="nulová",J180,0)</f>
        <v>0</v>
      </c>
      <c r="BJ180" s="2" t="s">
        <v>73</v>
      </c>
      <c r="BK180" s="120">
        <f>ROUND(I180*H180,2)</f>
        <v>0</v>
      </c>
      <c r="BL180" s="2" t="s">
        <v>82</v>
      </c>
      <c r="BM180" s="119" t="s">
        <v>208</v>
      </c>
    </row>
    <row r="181" spans="1:65" s="121" customFormat="1" x14ac:dyDescent="0.2">
      <c r="B181" s="122"/>
      <c r="D181" s="123" t="s">
        <v>104</v>
      </c>
      <c r="E181" s="124" t="s">
        <v>10</v>
      </c>
      <c r="F181" s="125" t="s">
        <v>209</v>
      </c>
      <c r="H181" s="126">
        <v>3.2639999999999998</v>
      </c>
      <c r="I181" s="127"/>
      <c r="L181" s="122"/>
      <c r="M181" s="128"/>
      <c r="N181" s="129"/>
      <c r="O181" s="129"/>
      <c r="P181" s="129"/>
      <c r="Q181" s="129"/>
      <c r="R181" s="129"/>
      <c r="S181" s="129"/>
      <c r="T181" s="130"/>
      <c r="AT181" s="124" t="s">
        <v>104</v>
      </c>
      <c r="AU181" s="124" t="s">
        <v>2</v>
      </c>
      <c r="AV181" s="121" t="s">
        <v>2</v>
      </c>
      <c r="AW181" s="121" t="s">
        <v>106</v>
      </c>
      <c r="AX181" s="121" t="s">
        <v>73</v>
      </c>
      <c r="AY181" s="124" t="s">
        <v>75</v>
      </c>
    </row>
    <row r="182" spans="1:65" s="14" customFormat="1" ht="75.599999999999994" customHeight="1" x14ac:dyDescent="0.2">
      <c r="A182" s="10"/>
      <c r="B182" s="106"/>
      <c r="C182" s="107" t="s">
        <v>210</v>
      </c>
      <c r="D182" s="107" t="s">
        <v>77</v>
      </c>
      <c r="E182" s="108" t="s">
        <v>211</v>
      </c>
      <c r="F182" s="109" t="s">
        <v>212</v>
      </c>
      <c r="G182" s="110" t="s">
        <v>80</v>
      </c>
      <c r="H182" s="111">
        <v>14</v>
      </c>
      <c r="I182" s="112"/>
      <c r="J182" s="113">
        <f>ROUND(I182*H182,2)</f>
        <v>0</v>
      </c>
      <c r="K182" s="109" t="s">
        <v>81</v>
      </c>
      <c r="L182" s="11"/>
      <c r="M182" s="114" t="s">
        <v>10</v>
      </c>
      <c r="N182" s="115" t="s">
        <v>27</v>
      </c>
      <c r="O182" s="116"/>
      <c r="P182" s="117">
        <f>O182*H182</f>
        <v>0</v>
      </c>
      <c r="Q182" s="117">
        <v>8.4250000000000005E-2</v>
      </c>
      <c r="R182" s="117">
        <f>Q182*H182</f>
        <v>1.1795</v>
      </c>
      <c r="S182" s="117">
        <v>0</v>
      </c>
      <c r="T182" s="118">
        <f>S182*H182</f>
        <v>0</v>
      </c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R182" s="119" t="s">
        <v>82</v>
      </c>
      <c r="AT182" s="119" t="s">
        <v>77</v>
      </c>
      <c r="AU182" s="119" t="s">
        <v>2</v>
      </c>
      <c r="AY182" s="2" t="s">
        <v>75</v>
      </c>
      <c r="BE182" s="120">
        <f>IF(N182="základní",J182,0)</f>
        <v>0</v>
      </c>
      <c r="BF182" s="120">
        <f>IF(N182="snížená",J182,0)</f>
        <v>0</v>
      </c>
      <c r="BG182" s="120">
        <f>IF(N182="zákl. přenesená",J182,0)</f>
        <v>0</v>
      </c>
      <c r="BH182" s="120">
        <f>IF(N182="sníž. přenesená",J182,0)</f>
        <v>0</v>
      </c>
      <c r="BI182" s="120">
        <f>IF(N182="nulová",J182,0)</f>
        <v>0</v>
      </c>
      <c r="BJ182" s="2" t="s">
        <v>73</v>
      </c>
      <c r="BK182" s="120">
        <f>ROUND(I182*H182,2)</f>
        <v>0</v>
      </c>
      <c r="BL182" s="2" t="s">
        <v>82</v>
      </c>
      <c r="BM182" s="119" t="s">
        <v>213</v>
      </c>
    </row>
    <row r="183" spans="1:65" s="14" customFormat="1" ht="14.45" customHeight="1" x14ac:dyDescent="0.2">
      <c r="A183" s="10"/>
      <c r="B183" s="106"/>
      <c r="C183" s="140" t="s">
        <v>214</v>
      </c>
      <c r="D183" s="140" t="s">
        <v>178</v>
      </c>
      <c r="E183" s="141" t="s">
        <v>215</v>
      </c>
      <c r="F183" s="142" t="s">
        <v>216</v>
      </c>
      <c r="G183" s="143" t="s">
        <v>80</v>
      </c>
      <c r="H183" s="144">
        <v>14.28</v>
      </c>
      <c r="I183" s="145"/>
      <c r="J183" s="146">
        <f>ROUND(I183*H183,2)</f>
        <v>0</v>
      </c>
      <c r="K183" s="142" t="s">
        <v>10</v>
      </c>
      <c r="L183" s="147"/>
      <c r="M183" s="148" t="s">
        <v>10</v>
      </c>
      <c r="N183" s="149" t="s">
        <v>27</v>
      </c>
      <c r="O183" s="116"/>
      <c r="P183" s="117">
        <f>O183*H183</f>
        <v>0</v>
      </c>
      <c r="Q183" s="117">
        <v>0.121</v>
      </c>
      <c r="R183" s="117">
        <f>Q183*H183</f>
        <v>1.7278799999999999</v>
      </c>
      <c r="S183" s="117">
        <v>0</v>
      </c>
      <c r="T183" s="118">
        <f>S183*H183</f>
        <v>0</v>
      </c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R183" s="119" t="s">
        <v>112</v>
      </c>
      <c r="AT183" s="119" t="s">
        <v>178</v>
      </c>
      <c r="AU183" s="119" t="s">
        <v>2</v>
      </c>
      <c r="AY183" s="2" t="s">
        <v>75</v>
      </c>
      <c r="BE183" s="120">
        <f>IF(N183="základní",J183,0)</f>
        <v>0</v>
      </c>
      <c r="BF183" s="120">
        <f>IF(N183="snížená",J183,0)</f>
        <v>0</v>
      </c>
      <c r="BG183" s="120">
        <f>IF(N183="zákl. přenesená",J183,0)</f>
        <v>0</v>
      </c>
      <c r="BH183" s="120">
        <f>IF(N183="sníž. přenesená",J183,0)</f>
        <v>0</v>
      </c>
      <c r="BI183" s="120">
        <f>IF(N183="nulová",J183,0)</f>
        <v>0</v>
      </c>
      <c r="BJ183" s="2" t="s">
        <v>73</v>
      </c>
      <c r="BK183" s="120">
        <f>ROUND(I183*H183,2)</f>
        <v>0</v>
      </c>
      <c r="BL183" s="2" t="s">
        <v>82</v>
      </c>
      <c r="BM183" s="119" t="s">
        <v>217</v>
      </c>
    </row>
    <row r="184" spans="1:65" s="121" customFormat="1" x14ac:dyDescent="0.2">
      <c r="B184" s="122"/>
      <c r="D184" s="123" t="s">
        <v>104</v>
      </c>
      <c r="E184" s="124" t="s">
        <v>10</v>
      </c>
      <c r="F184" s="125" t="s">
        <v>218</v>
      </c>
      <c r="H184" s="126">
        <v>14.28</v>
      </c>
      <c r="I184" s="127"/>
      <c r="L184" s="122"/>
      <c r="M184" s="128"/>
      <c r="N184" s="129"/>
      <c r="O184" s="129"/>
      <c r="P184" s="129"/>
      <c r="Q184" s="129"/>
      <c r="R184" s="129"/>
      <c r="S184" s="129"/>
      <c r="T184" s="130"/>
      <c r="AT184" s="124" t="s">
        <v>104</v>
      </c>
      <c r="AU184" s="124" t="s">
        <v>2</v>
      </c>
      <c r="AV184" s="121" t="s">
        <v>2</v>
      </c>
      <c r="AW184" s="121" t="s">
        <v>106</v>
      </c>
      <c r="AX184" s="121" t="s">
        <v>73</v>
      </c>
      <c r="AY184" s="124" t="s">
        <v>75</v>
      </c>
    </row>
    <row r="185" spans="1:65" s="14" customFormat="1" ht="75.599999999999994" customHeight="1" x14ac:dyDescent="0.2">
      <c r="A185" s="10"/>
      <c r="B185" s="106"/>
      <c r="C185" s="107" t="s">
        <v>219</v>
      </c>
      <c r="D185" s="107" t="s">
        <v>77</v>
      </c>
      <c r="E185" s="108" t="s">
        <v>220</v>
      </c>
      <c r="F185" s="109" t="s">
        <v>221</v>
      </c>
      <c r="G185" s="110" t="s">
        <v>80</v>
      </c>
      <c r="H185" s="111">
        <v>900</v>
      </c>
      <c r="I185" s="112"/>
      <c r="J185" s="113">
        <f>ROUND(I185*H185,2)</f>
        <v>0</v>
      </c>
      <c r="K185" s="109" t="s">
        <v>81</v>
      </c>
      <c r="L185" s="11"/>
      <c r="M185" s="114" t="s">
        <v>10</v>
      </c>
      <c r="N185" s="115" t="s">
        <v>27</v>
      </c>
      <c r="O185" s="116"/>
      <c r="P185" s="117">
        <f>O185*H185</f>
        <v>0</v>
      </c>
      <c r="Q185" s="117">
        <v>0.10362</v>
      </c>
      <c r="R185" s="117">
        <f>Q185*H185</f>
        <v>93.25800000000001</v>
      </c>
      <c r="S185" s="117">
        <v>0</v>
      </c>
      <c r="T185" s="118">
        <f>S185*H185</f>
        <v>0</v>
      </c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R185" s="119" t="s">
        <v>82</v>
      </c>
      <c r="AT185" s="119" t="s">
        <v>77</v>
      </c>
      <c r="AU185" s="119" t="s">
        <v>2</v>
      </c>
      <c r="AY185" s="2" t="s">
        <v>75</v>
      </c>
      <c r="BE185" s="120">
        <f>IF(N185="základní",J185,0)</f>
        <v>0</v>
      </c>
      <c r="BF185" s="120">
        <f>IF(N185="snížená",J185,0)</f>
        <v>0</v>
      </c>
      <c r="BG185" s="120">
        <f>IF(N185="zákl. přenesená",J185,0)</f>
        <v>0</v>
      </c>
      <c r="BH185" s="120">
        <f>IF(N185="sníž. přenesená",J185,0)</f>
        <v>0</v>
      </c>
      <c r="BI185" s="120">
        <f>IF(N185="nulová",J185,0)</f>
        <v>0</v>
      </c>
      <c r="BJ185" s="2" t="s">
        <v>73</v>
      </c>
      <c r="BK185" s="120">
        <f>ROUND(I185*H185,2)</f>
        <v>0</v>
      </c>
      <c r="BL185" s="2" t="s">
        <v>82</v>
      </c>
      <c r="BM185" s="119" t="s">
        <v>222</v>
      </c>
    </row>
    <row r="186" spans="1:65" s="14" customFormat="1" ht="21.6" customHeight="1" x14ac:dyDescent="0.2">
      <c r="A186" s="10"/>
      <c r="B186" s="106"/>
      <c r="C186" s="140" t="s">
        <v>223</v>
      </c>
      <c r="D186" s="140" t="s">
        <v>178</v>
      </c>
      <c r="E186" s="141" t="s">
        <v>224</v>
      </c>
      <c r="F186" s="142" t="s">
        <v>225</v>
      </c>
      <c r="G186" s="143" t="s">
        <v>80</v>
      </c>
      <c r="H186" s="144">
        <v>918</v>
      </c>
      <c r="I186" s="145"/>
      <c r="J186" s="146">
        <f>ROUND(I186*H186,2)</f>
        <v>0</v>
      </c>
      <c r="K186" s="142" t="s">
        <v>10</v>
      </c>
      <c r="L186" s="147"/>
      <c r="M186" s="148" t="s">
        <v>10</v>
      </c>
      <c r="N186" s="149" t="s">
        <v>27</v>
      </c>
      <c r="O186" s="116"/>
      <c r="P186" s="117">
        <f>O186*H186</f>
        <v>0</v>
      </c>
      <c r="Q186" s="117">
        <v>0.17599999999999999</v>
      </c>
      <c r="R186" s="117">
        <f>Q186*H186</f>
        <v>161.56799999999998</v>
      </c>
      <c r="S186" s="117">
        <v>0</v>
      </c>
      <c r="T186" s="118">
        <f>S186*H186</f>
        <v>0</v>
      </c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R186" s="119" t="s">
        <v>112</v>
      </c>
      <c r="AT186" s="119" t="s">
        <v>178</v>
      </c>
      <c r="AU186" s="119" t="s">
        <v>2</v>
      </c>
      <c r="AY186" s="2" t="s">
        <v>75</v>
      </c>
      <c r="BE186" s="120">
        <f>IF(N186="základní",J186,0)</f>
        <v>0</v>
      </c>
      <c r="BF186" s="120">
        <f>IF(N186="snížená",J186,0)</f>
        <v>0</v>
      </c>
      <c r="BG186" s="120">
        <f>IF(N186="zákl. přenesená",J186,0)</f>
        <v>0</v>
      </c>
      <c r="BH186" s="120">
        <f>IF(N186="sníž. přenesená",J186,0)</f>
        <v>0</v>
      </c>
      <c r="BI186" s="120">
        <f>IF(N186="nulová",J186,0)</f>
        <v>0</v>
      </c>
      <c r="BJ186" s="2" t="s">
        <v>73</v>
      </c>
      <c r="BK186" s="120">
        <f>ROUND(I186*H186,2)</f>
        <v>0</v>
      </c>
      <c r="BL186" s="2" t="s">
        <v>82</v>
      </c>
      <c r="BM186" s="119" t="s">
        <v>226</v>
      </c>
    </row>
    <row r="187" spans="1:65" s="121" customFormat="1" x14ac:dyDescent="0.2">
      <c r="B187" s="122"/>
      <c r="D187" s="123" t="s">
        <v>104</v>
      </c>
      <c r="E187" s="124" t="s">
        <v>10</v>
      </c>
      <c r="F187" s="125" t="s">
        <v>227</v>
      </c>
      <c r="H187" s="126">
        <v>918</v>
      </c>
      <c r="I187" s="127"/>
      <c r="L187" s="122"/>
      <c r="M187" s="128"/>
      <c r="N187" s="129"/>
      <c r="O187" s="129"/>
      <c r="P187" s="129"/>
      <c r="Q187" s="129"/>
      <c r="R187" s="129"/>
      <c r="S187" s="129"/>
      <c r="T187" s="130"/>
      <c r="AT187" s="124" t="s">
        <v>104</v>
      </c>
      <c r="AU187" s="124" t="s">
        <v>2</v>
      </c>
      <c r="AV187" s="121" t="s">
        <v>2</v>
      </c>
      <c r="AW187" s="121" t="s">
        <v>106</v>
      </c>
      <c r="AX187" s="121" t="s">
        <v>73</v>
      </c>
      <c r="AY187" s="124" t="s">
        <v>75</v>
      </c>
    </row>
    <row r="188" spans="1:65" s="92" customFormat="1" ht="22.9" customHeight="1" x14ac:dyDescent="0.2">
      <c r="B188" s="93"/>
      <c r="D188" s="94" t="s">
        <v>70</v>
      </c>
      <c r="E188" s="104" t="s">
        <v>112</v>
      </c>
      <c r="F188" s="104" t="s">
        <v>228</v>
      </c>
      <c r="I188" s="96"/>
      <c r="J188" s="105">
        <f>BK188</f>
        <v>0</v>
      </c>
      <c r="L188" s="93"/>
      <c r="M188" s="98"/>
      <c r="N188" s="99"/>
      <c r="O188" s="99"/>
      <c r="P188" s="100">
        <f>SUM(P189:P193)</f>
        <v>0</v>
      </c>
      <c r="Q188" s="99"/>
      <c r="R188" s="100">
        <f>SUM(R189:R193)</f>
        <v>1.0972</v>
      </c>
      <c r="S188" s="99"/>
      <c r="T188" s="101">
        <f>SUM(T189:T193)</f>
        <v>0</v>
      </c>
      <c r="AR188" s="94" t="s">
        <v>73</v>
      </c>
      <c r="AT188" s="102" t="s">
        <v>70</v>
      </c>
      <c r="AU188" s="102" t="s">
        <v>73</v>
      </c>
      <c r="AY188" s="94" t="s">
        <v>75</v>
      </c>
      <c r="BK188" s="103">
        <f>SUM(BK189:BK193)</f>
        <v>0</v>
      </c>
    </row>
    <row r="189" spans="1:65" s="14" customFormat="1" ht="21.6" customHeight="1" x14ac:dyDescent="0.2">
      <c r="A189" s="10"/>
      <c r="B189" s="106"/>
      <c r="C189" s="107" t="s">
        <v>229</v>
      </c>
      <c r="D189" s="107" t="s">
        <v>77</v>
      </c>
      <c r="E189" s="108" t="s">
        <v>230</v>
      </c>
      <c r="F189" s="109" t="s">
        <v>231</v>
      </c>
      <c r="G189" s="110" t="s">
        <v>232</v>
      </c>
      <c r="H189" s="111">
        <v>4</v>
      </c>
      <c r="I189" s="112"/>
      <c r="J189" s="113">
        <f>ROUND(I189*H189,2)</f>
        <v>0</v>
      </c>
      <c r="K189" s="109" t="s">
        <v>81</v>
      </c>
      <c r="L189" s="11"/>
      <c r="M189" s="114" t="s">
        <v>10</v>
      </c>
      <c r="N189" s="115" t="s">
        <v>27</v>
      </c>
      <c r="O189" s="116"/>
      <c r="P189" s="117">
        <f>O189*H189</f>
        <v>0</v>
      </c>
      <c r="Q189" s="117">
        <v>0.14494000000000001</v>
      </c>
      <c r="R189" s="117">
        <f>Q189*H189</f>
        <v>0.57976000000000005</v>
      </c>
      <c r="S189" s="117">
        <v>0</v>
      </c>
      <c r="T189" s="118">
        <f>S189*H189</f>
        <v>0</v>
      </c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R189" s="119" t="s">
        <v>82</v>
      </c>
      <c r="AT189" s="119" t="s">
        <v>77</v>
      </c>
      <c r="AU189" s="119" t="s">
        <v>2</v>
      </c>
      <c r="AY189" s="2" t="s">
        <v>75</v>
      </c>
      <c r="BE189" s="120">
        <f>IF(N189="základní",J189,0)</f>
        <v>0</v>
      </c>
      <c r="BF189" s="120">
        <f>IF(N189="snížená",J189,0)</f>
        <v>0</v>
      </c>
      <c r="BG189" s="120">
        <f>IF(N189="zákl. přenesená",J189,0)</f>
        <v>0</v>
      </c>
      <c r="BH189" s="120">
        <f>IF(N189="sníž. přenesená",J189,0)</f>
        <v>0</v>
      </c>
      <c r="BI189" s="120">
        <f>IF(N189="nulová",J189,0)</f>
        <v>0</v>
      </c>
      <c r="BJ189" s="2" t="s">
        <v>73</v>
      </c>
      <c r="BK189" s="120">
        <f>ROUND(I189*H189,2)</f>
        <v>0</v>
      </c>
      <c r="BL189" s="2" t="s">
        <v>82</v>
      </c>
      <c r="BM189" s="119" t="s">
        <v>233</v>
      </c>
    </row>
    <row r="190" spans="1:65" s="14" customFormat="1" ht="32.450000000000003" customHeight="1" x14ac:dyDescent="0.2">
      <c r="A190" s="10"/>
      <c r="B190" s="106"/>
      <c r="C190" s="107" t="s">
        <v>234</v>
      </c>
      <c r="D190" s="107" t="s">
        <v>77</v>
      </c>
      <c r="E190" s="108" t="s">
        <v>235</v>
      </c>
      <c r="F190" s="109" t="s">
        <v>236</v>
      </c>
      <c r="G190" s="110" t="s">
        <v>232</v>
      </c>
      <c r="H190" s="111">
        <v>4</v>
      </c>
      <c r="I190" s="112"/>
      <c r="J190" s="113">
        <f>ROUND(I190*H190,2)</f>
        <v>0</v>
      </c>
      <c r="K190" s="109" t="s">
        <v>81</v>
      </c>
      <c r="L190" s="11"/>
      <c r="M190" s="114" t="s">
        <v>10</v>
      </c>
      <c r="N190" s="115" t="s">
        <v>27</v>
      </c>
      <c r="O190" s="116"/>
      <c r="P190" s="117">
        <f>O190*H190</f>
        <v>0</v>
      </c>
      <c r="Q190" s="117">
        <v>9.3600000000000003E-3</v>
      </c>
      <c r="R190" s="117">
        <f>Q190*H190</f>
        <v>3.7440000000000001E-2</v>
      </c>
      <c r="S190" s="117">
        <v>0</v>
      </c>
      <c r="T190" s="118">
        <f>S190*H190</f>
        <v>0</v>
      </c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R190" s="119" t="s">
        <v>82</v>
      </c>
      <c r="AT190" s="119" t="s">
        <v>77</v>
      </c>
      <c r="AU190" s="119" t="s">
        <v>2</v>
      </c>
      <c r="AY190" s="2" t="s">
        <v>75</v>
      </c>
      <c r="BE190" s="120">
        <f>IF(N190="základní",J190,0)</f>
        <v>0</v>
      </c>
      <c r="BF190" s="120">
        <f>IF(N190="snížená",J190,0)</f>
        <v>0</v>
      </c>
      <c r="BG190" s="120">
        <f>IF(N190="zákl. přenesená",J190,0)</f>
        <v>0</v>
      </c>
      <c r="BH190" s="120">
        <f>IF(N190="sníž. přenesená",J190,0)</f>
        <v>0</v>
      </c>
      <c r="BI190" s="120">
        <f>IF(N190="nulová",J190,0)</f>
        <v>0</v>
      </c>
      <c r="BJ190" s="2" t="s">
        <v>73</v>
      </c>
      <c r="BK190" s="120">
        <f>ROUND(I190*H190,2)</f>
        <v>0</v>
      </c>
      <c r="BL190" s="2" t="s">
        <v>82</v>
      </c>
      <c r="BM190" s="119" t="s">
        <v>237</v>
      </c>
    </row>
    <row r="191" spans="1:65" s="14" customFormat="1" ht="21.6" customHeight="1" x14ac:dyDescent="0.2">
      <c r="A191" s="10"/>
      <c r="B191" s="106"/>
      <c r="C191" s="140" t="s">
        <v>238</v>
      </c>
      <c r="D191" s="140" t="s">
        <v>178</v>
      </c>
      <c r="E191" s="141" t="s">
        <v>239</v>
      </c>
      <c r="F191" s="142" t="s">
        <v>240</v>
      </c>
      <c r="G191" s="143" t="s">
        <v>232</v>
      </c>
      <c r="H191" s="144">
        <v>4</v>
      </c>
      <c r="I191" s="145"/>
      <c r="J191" s="146">
        <f>ROUND(I191*H191,2)</f>
        <v>0</v>
      </c>
      <c r="K191" s="142" t="s">
        <v>10</v>
      </c>
      <c r="L191" s="147"/>
      <c r="M191" s="148" t="s">
        <v>10</v>
      </c>
      <c r="N191" s="149" t="s">
        <v>27</v>
      </c>
      <c r="O191" s="116"/>
      <c r="P191" s="117">
        <f>O191*H191</f>
        <v>0</v>
      </c>
      <c r="Q191" s="117">
        <v>0.12</v>
      </c>
      <c r="R191" s="117">
        <f>Q191*H191</f>
        <v>0.48</v>
      </c>
      <c r="S191" s="117">
        <v>0</v>
      </c>
      <c r="T191" s="118">
        <f>S191*H191</f>
        <v>0</v>
      </c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R191" s="119" t="s">
        <v>112</v>
      </c>
      <c r="AT191" s="119" t="s">
        <v>178</v>
      </c>
      <c r="AU191" s="119" t="s">
        <v>2</v>
      </c>
      <c r="AY191" s="2" t="s">
        <v>75</v>
      </c>
      <c r="BE191" s="120">
        <f>IF(N191="základní",J191,0)</f>
        <v>0</v>
      </c>
      <c r="BF191" s="120">
        <f>IF(N191="snížená",J191,0)</f>
        <v>0</v>
      </c>
      <c r="BG191" s="120">
        <f>IF(N191="zákl. přenesená",J191,0)</f>
        <v>0</v>
      </c>
      <c r="BH191" s="120">
        <f>IF(N191="sníž. přenesená",J191,0)</f>
        <v>0</v>
      </c>
      <c r="BI191" s="120">
        <f>IF(N191="nulová",J191,0)</f>
        <v>0</v>
      </c>
      <c r="BJ191" s="2" t="s">
        <v>73</v>
      </c>
      <c r="BK191" s="120">
        <f>ROUND(I191*H191,2)</f>
        <v>0</v>
      </c>
      <c r="BL191" s="2" t="s">
        <v>82</v>
      </c>
      <c r="BM191" s="119" t="s">
        <v>241</v>
      </c>
    </row>
    <row r="192" spans="1:65" s="14" customFormat="1" ht="32.450000000000003" customHeight="1" x14ac:dyDescent="0.2">
      <c r="A192" s="10"/>
      <c r="B192" s="106"/>
      <c r="C192" s="107" t="s">
        <v>242</v>
      </c>
      <c r="D192" s="107" t="s">
        <v>77</v>
      </c>
      <c r="E192" s="108" t="s">
        <v>243</v>
      </c>
      <c r="F192" s="109" t="s">
        <v>244</v>
      </c>
      <c r="G192" s="110" t="s">
        <v>102</v>
      </c>
      <c r="H192" s="111">
        <v>2</v>
      </c>
      <c r="I192" s="112"/>
      <c r="J192" s="113">
        <f>ROUND(I192*H192,2)</f>
        <v>0</v>
      </c>
      <c r="K192" s="109" t="s">
        <v>81</v>
      </c>
      <c r="L192" s="11"/>
      <c r="M192" s="114" t="s">
        <v>10</v>
      </c>
      <c r="N192" s="115" t="s">
        <v>27</v>
      </c>
      <c r="O192" s="116"/>
      <c r="P192" s="117">
        <f>O192*H192</f>
        <v>0</v>
      </c>
      <c r="Q192" s="117">
        <v>0</v>
      </c>
      <c r="R192" s="117">
        <f>Q192*H192</f>
        <v>0</v>
      </c>
      <c r="S192" s="117">
        <v>0</v>
      </c>
      <c r="T192" s="118">
        <f>S192*H192</f>
        <v>0</v>
      </c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R192" s="119" t="s">
        <v>82</v>
      </c>
      <c r="AT192" s="119" t="s">
        <v>77</v>
      </c>
      <c r="AU192" s="119" t="s">
        <v>2</v>
      </c>
      <c r="AY192" s="2" t="s">
        <v>75</v>
      </c>
      <c r="BE192" s="120">
        <f>IF(N192="základní",J192,0)</f>
        <v>0</v>
      </c>
      <c r="BF192" s="120">
        <f>IF(N192="snížená",J192,0)</f>
        <v>0</v>
      </c>
      <c r="BG192" s="120">
        <f>IF(N192="zákl. přenesená",J192,0)</f>
        <v>0</v>
      </c>
      <c r="BH192" s="120">
        <f>IF(N192="sníž. přenesená",J192,0)</f>
        <v>0</v>
      </c>
      <c r="BI192" s="120">
        <f>IF(N192="nulová",J192,0)</f>
        <v>0</v>
      </c>
      <c r="BJ192" s="2" t="s">
        <v>73</v>
      </c>
      <c r="BK192" s="120">
        <f>ROUND(I192*H192,2)</f>
        <v>0</v>
      </c>
      <c r="BL192" s="2" t="s">
        <v>82</v>
      </c>
      <c r="BM192" s="119" t="s">
        <v>245</v>
      </c>
    </row>
    <row r="193" spans="1:65" s="121" customFormat="1" x14ac:dyDescent="0.2">
      <c r="B193" s="122"/>
      <c r="D193" s="123" t="s">
        <v>104</v>
      </c>
      <c r="E193" s="124" t="s">
        <v>10</v>
      </c>
      <c r="F193" s="125" t="s">
        <v>246</v>
      </c>
      <c r="H193" s="126">
        <v>2</v>
      </c>
      <c r="I193" s="127"/>
      <c r="L193" s="122"/>
      <c r="M193" s="128"/>
      <c r="N193" s="129"/>
      <c r="O193" s="129"/>
      <c r="P193" s="129"/>
      <c r="Q193" s="129"/>
      <c r="R193" s="129"/>
      <c r="S193" s="129"/>
      <c r="T193" s="130"/>
      <c r="AT193" s="124" t="s">
        <v>104</v>
      </c>
      <c r="AU193" s="124" t="s">
        <v>2</v>
      </c>
      <c r="AV193" s="121" t="s">
        <v>2</v>
      </c>
      <c r="AW193" s="121" t="s">
        <v>106</v>
      </c>
      <c r="AX193" s="121" t="s">
        <v>73</v>
      </c>
      <c r="AY193" s="124" t="s">
        <v>75</v>
      </c>
    </row>
    <row r="194" spans="1:65" s="92" customFormat="1" ht="22.9" customHeight="1" x14ac:dyDescent="0.2">
      <c r="B194" s="93"/>
      <c r="D194" s="94" t="s">
        <v>70</v>
      </c>
      <c r="E194" s="104" t="s">
        <v>119</v>
      </c>
      <c r="F194" s="104" t="s">
        <v>247</v>
      </c>
      <c r="I194" s="96"/>
      <c r="J194" s="105">
        <f>BK194</f>
        <v>0</v>
      </c>
      <c r="L194" s="93"/>
      <c r="M194" s="98"/>
      <c r="N194" s="99"/>
      <c r="O194" s="99"/>
      <c r="P194" s="100">
        <f>SUM(P195:P220)</f>
        <v>0</v>
      </c>
      <c r="Q194" s="99"/>
      <c r="R194" s="100">
        <f>SUM(R195:R220)</f>
        <v>115.6800289</v>
      </c>
      <c r="S194" s="99"/>
      <c r="T194" s="101">
        <f>SUM(T195:T220)</f>
        <v>0</v>
      </c>
      <c r="AR194" s="94" t="s">
        <v>73</v>
      </c>
      <c r="AT194" s="102" t="s">
        <v>70</v>
      </c>
      <c r="AU194" s="102" t="s">
        <v>73</v>
      </c>
      <c r="AY194" s="94" t="s">
        <v>75</v>
      </c>
      <c r="BK194" s="103">
        <f>SUM(BK195:BK220)</f>
        <v>0</v>
      </c>
    </row>
    <row r="195" spans="1:65" s="14" customFormat="1" ht="32.450000000000003" customHeight="1" x14ac:dyDescent="0.2">
      <c r="A195" s="10"/>
      <c r="B195" s="106"/>
      <c r="C195" s="107" t="s">
        <v>248</v>
      </c>
      <c r="D195" s="107" t="s">
        <v>77</v>
      </c>
      <c r="E195" s="108" t="s">
        <v>249</v>
      </c>
      <c r="F195" s="109" t="s">
        <v>250</v>
      </c>
      <c r="G195" s="110" t="s">
        <v>232</v>
      </c>
      <c r="H195" s="111">
        <v>3</v>
      </c>
      <c r="I195" s="112"/>
      <c r="J195" s="113">
        <f>ROUND(I195*H195,2)</f>
        <v>0</v>
      </c>
      <c r="K195" s="109" t="s">
        <v>81</v>
      </c>
      <c r="L195" s="11"/>
      <c r="M195" s="114" t="s">
        <v>10</v>
      </c>
      <c r="N195" s="115" t="s">
        <v>27</v>
      </c>
      <c r="O195" s="116"/>
      <c r="P195" s="117">
        <f>O195*H195</f>
        <v>0</v>
      </c>
      <c r="Q195" s="117">
        <v>6.9999999999999999E-4</v>
      </c>
      <c r="R195" s="117">
        <f>Q195*H195</f>
        <v>2.0999999999999999E-3</v>
      </c>
      <c r="S195" s="117">
        <v>0</v>
      </c>
      <c r="T195" s="118">
        <f>S195*H195</f>
        <v>0</v>
      </c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R195" s="119" t="s">
        <v>82</v>
      </c>
      <c r="AT195" s="119" t="s">
        <v>77</v>
      </c>
      <c r="AU195" s="119" t="s">
        <v>2</v>
      </c>
      <c r="AY195" s="2" t="s">
        <v>75</v>
      </c>
      <c r="BE195" s="120">
        <f>IF(N195="základní",J195,0)</f>
        <v>0</v>
      </c>
      <c r="BF195" s="120">
        <f>IF(N195="snížená",J195,0)</f>
        <v>0</v>
      </c>
      <c r="BG195" s="120">
        <f>IF(N195="zákl. přenesená",J195,0)</f>
        <v>0</v>
      </c>
      <c r="BH195" s="120">
        <f>IF(N195="sníž. přenesená",J195,0)</f>
        <v>0</v>
      </c>
      <c r="BI195" s="120">
        <f>IF(N195="nulová",J195,0)</f>
        <v>0</v>
      </c>
      <c r="BJ195" s="2" t="s">
        <v>73</v>
      </c>
      <c r="BK195" s="120">
        <f>ROUND(I195*H195,2)</f>
        <v>0</v>
      </c>
      <c r="BL195" s="2" t="s">
        <v>82</v>
      </c>
      <c r="BM195" s="119" t="s">
        <v>251</v>
      </c>
    </row>
    <row r="196" spans="1:65" s="14" customFormat="1" ht="21.6" customHeight="1" x14ac:dyDescent="0.2">
      <c r="A196" s="10"/>
      <c r="B196" s="106"/>
      <c r="C196" s="107" t="s">
        <v>252</v>
      </c>
      <c r="D196" s="107" t="s">
        <v>77</v>
      </c>
      <c r="E196" s="108" t="s">
        <v>253</v>
      </c>
      <c r="F196" s="109" t="s">
        <v>254</v>
      </c>
      <c r="G196" s="110" t="s">
        <v>232</v>
      </c>
      <c r="H196" s="111">
        <v>4</v>
      </c>
      <c r="I196" s="112"/>
      <c r="J196" s="113">
        <f>ROUND(I196*H196,2)</f>
        <v>0</v>
      </c>
      <c r="K196" s="109" t="s">
        <v>81</v>
      </c>
      <c r="L196" s="11"/>
      <c r="M196" s="114" t="s">
        <v>10</v>
      </c>
      <c r="N196" s="115" t="s">
        <v>27</v>
      </c>
      <c r="O196" s="116"/>
      <c r="P196" s="117">
        <f>O196*H196</f>
        <v>0</v>
      </c>
      <c r="Q196" s="117">
        <v>1.0000000000000001E-5</v>
      </c>
      <c r="R196" s="117">
        <f>Q196*H196</f>
        <v>4.0000000000000003E-5</v>
      </c>
      <c r="S196" s="117">
        <v>0</v>
      </c>
      <c r="T196" s="118">
        <f>S196*H196</f>
        <v>0</v>
      </c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R196" s="119" t="s">
        <v>82</v>
      </c>
      <c r="AT196" s="119" t="s">
        <v>77</v>
      </c>
      <c r="AU196" s="119" t="s">
        <v>2</v>
      </c>
      <c r="AY196" s="2" t="s">
        <v>75</v>
      </c>
      <c r="BE196" s="120">
        <f>IF(N196="základní",J196,0)</f>
        <v>0</v>
      </c>
      <c r="BF196" s="120">
        <f>IF(N196="snížená",J196,0)</f>
        <v>0</v>
      </c>
      <c r="BG196" s="120">
        <f>IF(N196="zákl. přenesená",J196,0)</f>
        <v>0</v>
      </c>
      <c r="BH196" s="120">
        <f>IF(N196="sníž. přenesená",J196,0)</f>
        <v>0</v>
      </c>
      <c r="BI196" s="120">
        <f>IF(N196="nulová",J196,0)</f>
        <v>0</v>
      </c>
      <c r="BJ196" s="2" t="s">
        <v>73</v>
      </c>
      <c r="BK196" s="120">
        <f>ROUND(I196*H196,2)</f>
        <v>0</v>
      </c>
      <c r="BL196" s="2" t="s">
        <v>82</v>
      </c>
      <c r="BM196" s="119" t="s">
        <v>255</v>
      </c>
    </row>
    <row r="197" spans="1:65" s="14" customFormat="1" ht="21.6" customHeight="1" x14ac:dyDescent="0.2">
      <c r="A197" s="10"/>
      <c r="B197" s="106"/>
      <c r="C197" s="140" t="s">
        <v>256</v>
      </c>
      <c r="D197" s="140" t="s">
        <v>178</v>
      </c>
      <c r="E197" s="141" t="s">
        <v>257</v>
      </c>
      <c r="F197" s="142" t="s">
        <v>258</v>
      </c>
      <c r="G197" s="143" t="s">
        <v>232</v>
      </c>
      <c r="H197" s="144">
        <v>1</v>
      </c>
      <c r="I197" s="145"/>
      <c r="J197" s="146">
        <f>ROUND(I197*H197,2)</f>
        <v>0</v>
      </c>
      <c r="K197" s="142" t="s">
        <v>81</v>
      </c>
      <c r="L197" s="147"/>
      <c r="M197" s="148" t="s">
        <v>10</v>
      </c>
      <c r="N197" s="149" t="s">
        <v>27</v>
      </c>
      <c r="O197" s="116"/>
      <c r="P197" s="117">
        <f>O197*H197</f>
        <v>0</v>
      </c>
      <c r="Q197" s="117">
        <v>5.0000000000000001E-3</v>
      </c>
      <c r="R197" s="117">
        <f>Q197*H197</f>
        <v>5.0000000000000001E-3</v>
      </c>
      <c r="S197" s="117">
        <v>0</v>
      </c>
      <c r="T197" s="118">
        <f>S197*H197</f>
        <v>0</v>
      </c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R197" s="119" t="s">
        <v>112</v>
      </c>
      <c r="AT197" s="119" t="s">
        <v>178</v>
      </c>
      <c r="AU197" s="119" t="s">
        <v>2</v>
      </c>
      <c r="AY197" s="2" t="s">
        <v>75</v>
      </c>
      <c r="BE197" s="120">
        <f>IF(N197="základní",J197,0)</f>
        <v>0</v>
      </c>
      <c r="BF197" s="120">
        <f>IF(N197="snížená",J197,0)</f>
        <v>0</v>
      </c>
      <c r="BG197" s="120">
        <f>IF(N197="zákl. přenesená",J197,0)</f>
        <v>0</v>
      </c>
      <c r="BH197" s="120">
        <f>IF(N197="sníž. přenesená",J197,0)</f>
        <v>0</v>
      </c>
      <c r="BI197" s="120">
        <f>IF(N197="nulová",J197,0)</f>
        <v>0</v>
      </c>
      <c r="BJ197" s="2" t="s">
        <v>73</v>
      </c>
      <c r="BK197" s="120">
        <f>ROUND(I197*H197,2)</f>
        <v>0</v>
      </c>
      <c r="BL197" s="2" t="s">
        <v>82</v>
      </c>
      <c r="BM197" s="119" t="s">
        <v>259</v>
      </c>
    </row>
    <row r="198" spans="1:65" s="121" customFormat="1" x14ac:dyDescent="0.2">
      <c r="B198" s="122"/>
      <c r="D198" s="123" t="s">
        <v>104</v>
      </c>
      <c r="E198" s="124" t="s">
        <v>10</v>
      </c>
      <c r="F198" s="125" t="s">
        <v>260</v>
      </c>
      <c r="H198" s="126">
        <v>1</v>
      </c>
      <c r="I198" s="127"/>
      <c r="L198" s="122"/>
      <c r="M198" s="128"/>
      <c r="N198" s="129"/>
      <c r="O198" s="129"/>
      <c r="P198" s="129"/>
      <c r="Q198" s="129"/>
      <c r="R198" s="129"/>
      <c r="S198" s="129"/>
      <c r="T198" s="130"/>
      <c r="AT198" s="124" t="s">
        <v>104</v>
      </c>
      <c r="AU198" s="124" t="s">
        <v>2</v>
      </c>
      <c r="AV198" s="121" t="s">
        <v>2</v>
      </c>
      <c r="AW198" s="121" t="s">
        <v>106</v>
      </c>
      <c r="AX198" s="121" t="s">
        <v>73</v>
      </c>
      <c r="AY198" s="124" t="s">
        <v>75</v>
      </c>
    </row>
    <row r="199" spans="1:65" s="14" customFormat="1" ht="21.6" customHeight="1" x14ac:dyDescent="0.2">
      <c r="A199" s="10"/>
      <c r="B199" s="106"/>
      <c r="C199" s="140" t="s">
        <v>261</v>
      </c>
      <c r="D199" s="140" t="s">
        <v>178</v>
      </c>
      <c r="E199" s="141" t="s">
        <v>262</v>
      </c>
      <c r="F199" s="142" t="s">
        <v>263</v>
      </c>
      <c r="G199" s="143" t="s">
        <v>232</v>
      </c>
      <c r="H199" s="144">
        <v>2</v>
      </c>
      <c r="I199" s="145"/>
      <c r="J199" s="146">
        <f>ROUND(I199*H199,2)</f>
        <v>0</v>
      </c>
      <c r="K199" s="142" t="s">
        <v>81</v>
      </c>
      <c r="L199" s="147"/>
      <c r="M199" s="148" t="s">
        <v>10</v>
      </c>
      <c r="N199" s="149" t="s">
        <v>27</v>
      </c>
      <c r="O199" s="116"/>
      <c r="P199" s="117">
        <f>O199*H199</f>
        <v>0</v>
      </c>
      <c r="Q199" s="117">
        <v>5.5999999999999999E-3</v>
      </c>
      <c r="R199" s="117">
        <f>Q199*H199</f>
        <v>1.12E-2</v>
      </c>
      <c r="S199" s="117">
        <v>0</v>
      </c>
      <c r="T199" s="118">
        <f>S199*H199</f>
        <v>0</v>
      </c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R199" s="119" t="s">
        <v>112</v>
      </c>
      <c r="AT199" s="119" t="s">
        <v>178</v>
      </c>
      <c r="AU199" s="119" t="s">
        <v>2</v>
      </c>
      <c r="AY199" s="2" t="s">
        <v>75</v>
      </c>
      <c r="BE199" s="120">
        <f>IF(N199="základní",J199,0)</f>
        <v>0</v>
      </c>
      <c r="BF199" s="120">
        <f>IF(N199="snížená",J199,0)</f>
        <v>0</v>
      </c>
      <c r="BG199" s="120">
        <f>IF(N199="zákl. přenesená",J199,0)</f>
        <v>0</v>
      </c>
      <c r="BH199" s="120">
        <f>IF(N199="sníž. přenesená",J199,0)</f>
        <v>0</v>
      </c>
      <c r="BI199" s="120">
        <f>IF(N199="nulová",J199,0)</f>
        <v>0</v>
      </c>
      <c r="BJ199" s="2" t="s">
        <v>73</v>
      </c>
      <c r="BK199" s="120">
        <f>ROUND(I199*H199,2)</f>
        <v>0</v>
      </c>
      <c r="BL199" s="2" t="s">
        <v>82</v>
      </c>
      <c r="BM199" s="119" t="s">
        <v>264</v>
      </c>
    </row>
    <row r="200" spans="1:65" s="121" customFormat="1" x14ac:dyDescent="0.2">
      <c r="B200" s="122"/>
      <c r="D200" s="123" t="s">
        <v>104</v>
      </c>
      <c r="E200" s="124" t="s">
        <v>10</v>
      </c>
      <c r="F200" s="125" t="s">
        <v>265</v>
      </c>
      <c r="H200" s="126">
        <v>2</v>
      </c>
      <c r="I200" s="127"/>
      <c r="L200" s="122"/>
      <c r="M200" s="128"/>
      <c r="N200" s="129"/>
      <c r="O200" s="129"/>
      <c r="P200" s="129"/>
      <c r="Q200" s="129"/>
      <c r="R200" s="129"/>
      <c r="S200" s="129"/>
      <c r="T200" s="130"/>
      <c r="AT200" s="124" t="s">
        <v>104</v>
      </c>
      <c r="AU200" s="124" t="s">
        <v>2</v>
      </c>
      <c r="AV200" s="121" t="s">
        <v>2</v>
      </c>
      <c r="AW200" s="121" t="s">
        <v>106</v>
      </c>
      <c r="AX200" s="121" t="s">
        <v>73</v>
      </c>
      <c r="AY200" s="124" t="s">
        <v>75</v>
      </c>
    </row>
    <row r="201" spans="1:65" s="14" customFormat="1" ht="21.6" customHeight="1" x14ac:dyDescent="0.2">
      <c r="A201" s="10"/>
      <c r="B201" s="106"/>
      <c r="C201" s="140" t="s">
        <v>266</v>
      </c>
      <c r="D201" s="140" t="s">
        <v>178</v>
      </c>
      <c r="E201" s="141" t="s">
        <v>267</v>
      </c>
      <c r="F201" s="142" t="s">
        <v>268</v>
      </c>
      <c r="G201" s="143" t="s">
        <v>232</v>
      </c>
      <c r="H201" s="144">
        <v>6</v>
      </c>
      <c r="I201" s="145"/>
      <c r="J201" s="146">
        <f>ROUND(I201*H201,2)</f>
        <v>0</v>
      </c>
      <c r="K201" s="142" t="s">
        <v>81</v>
      </c>
      <c r="L201" s="147"/>
      <c r="M201" s="148" t="s">
        <v>10</v>
      </c>
      <c r="N201" s="149" t="s">
        <v>27</v>
      </c>
      <c r="O201" s="116"/>
      <c r="P201" s="117">
        <f>O201*H201</f>
        <v>0</v>
      </c>
      <c r="Q201" s="117">
        <v>3.5000000000000001E-3</v>
      </c>
      <c r="R201" s="117">
        <f>Q201*H201</f>
        <v>2.1000000000000001E-2</v>
      </c>
      <c r="S201" s="117">
        <v>0</v>
      </c>
      <c r="T201" s="118">
        <f>S201*H201</f>
        <v>0</v>
      </c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R201" s="119" t="s">
        <v>112</v>
      </c>
      <c r="AT201" s="119" t="s">
        <v>178</v>
      </c>
      <c r="AU201" s="119" t="s">
        <v>2</v>
      </c>
      <c r="AY201" s="2" t="s">
        <v>75</v>
      </c>
      <c r="BE201" s="120">
        <f>IF(N201="základní",J201,0)</f>
        <v>0</v>
      </c>
      <c r="BF201" s="120">
        <f>IF(N201="snížená",J201,0)</f>
        <v>0</v>
      </c>
      <c r="BG201" s="120">
        <f>IF(N201="zákl. přenesená",J201,0)</f>
        <v>0</v>
      </c>
      <c r="BH201" s="120">
        <f>IF(N201="sníž. přenesená",J201,0)</f>
        <v>0</v>
      </c>
      <c r="BI201" s="120">
        <f>IF(N201="nulová",J201,0)</f>
        <v>0</v>
      </c>
      <c r="BJ201" s="2" t="s">
        <v>73</v>
      </c>
      <c r="BK201" s="120">
        <f>ROUND(I201*H201,2)</f>
        <v>0</v>
      </c>
      <c r="BL201" s="2" t="s">
        <v>82</v>
      </c>
      <c r="BM201" s="119" t="s">
        <v>269</v>
      </c>
    </row>
    <row r="202" spans="1:65" s="121" customFormat="1" x14ac:dyDescent="0.2">
      <c r="B202" s="122"/>
      <c r="D202" s="123" t="s">
        <v>104</v>
      </c>
      <c r="E202" s="124" t="s">
        <v>10</v>
      </c>
      <c r="F202" s="125" t="s">
        <v>270</v>
      </c>
      <c r="H202" s="126">
        <v>6</v>
      </c>
      <c r="I202" s="127"/>
      <c r="L202" s="122"/>
      <c r="M202" s="128"/>
      <c r="N202" s="129"/>
      <c r="O202" s="129"/>
      <c r="P202" s="129"/>
      <c r="Q202" s="129"/>
      <c r="R202" s="129"/>
      <c r="S202" s="129"/>
      <c r="T202" s="130"/>
      <c r="AT202" s="124" t="s">
        <v>104</v>
      </c>
      <c r="AU202" s="124" t="s">
        <v>2</v>
      </c>
      <c r="AV202" s="121" t="s">
        <v>2</v>
      </c>
      <c r="AW202" s="121" t="s">
        <v>106</v>
      </c>
      <c r="AX202" s="121" t="s">
        <v>73</v>
      </c>
      <c r="AY202" s="124" t="s">
        <v>75</v>
      </c>
    </row>
    <row r="203" spans="1:65" s="14" customFormat="1" ht="21.6" customHeight="1" x14ac:dyDescent="0.2">
      <c r="A203" s="10"/>
      <c r="B203" s="106"/>
      <c r="C203" s="107" t="s">
        <v>271</v>
      </c>
      <c r="D203" s="107" t="s">
        <v>77</v>
      </c>
      <c r="E203" s="108" t="s">
        <v>272</v>
      </c>
      <c r="F203" s="109" t="s">
        <v>273</v>
      </c>
      <c r="G203" s="110" t="s">
        <v>232</v>
      </c>
      <c r="H203" s="111">
        <v>3</v>
      </c>
      <c r="I203" s="112"/>
      <c r="J203" s="113">
        <f>ROUND(I203*H203,2)</f>
        <v>0</v>
      </c>
      <c r="K203" s="109" t="s">
        <v>81</v>
      </c>
      <c r="L203" s="11"/>
      <c r="M203" s="114" t="s">
        <v>10</v>
      </c>
      <c r="N203" s="115" t="s">
        <v>27</v>
      </c>
      <c r="O203" s="116"/>
      <c r="P203" s="117">
        <f>O203*H203</f>
        <v>0</v>
      </c>
      <c r="Q203" s="117">
        <v>0.10940999999999999</v>
      </c>
      <c r="R203" s="117">
        <f>Q203*H203</f>
        <v>0.32822999999999997</v>
      </c>
      <c r="S203" s="117">
        <v>0</v>
      </c>
      <c r="T203" s="118">
        <f>S203*H203</f>
        <v>0</v>
      </c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R203" s="119" t="s">
        <v>82</v>
      </c>
      <c r="AT203" s="119" t="s">
        <v>77</v>
      </c>
      <c r="AU203" s="119" t="s">
        <v>2</v>
      </c>
      <c r="AY203" s="2" t="s">
        <v>75</v>
      </c>
      <c r="BE203" s="120">
        <f>IF(N203="základní",J203,0)</f>
        <v>0</v>
      </c>
      <c r="BF203" s="120">
        <f>IF(N203="snížená",J203,0)</f>
        <v>0</v>
      </c>
      <c r="BG203" s="120">
        <f>IF(N203="zákl. přenesená",J203,0)</f>
        <v>0</v>
      </c>
      <c r="BH203" s="120">
        <f>IF(N203="sníž. přenesená",J203,0)</f>
        <v>0</v>
      </c>
      <c r="BI203" s="120">
        <f>IF(N203="nulová",J203,0)</f>
        <v>0</v>
      </c>
      <c r="BJ203" s="2" t="s">
        <v>73</v>
      </c>
      <c r="BK203" s="120">
        <f>ROUND(I203*H203,2)</f>
        <v>0</v>
      </c>
      <c r="BL203" s="2" t="s">
        <v>82</v>
      </c>
      <c r="BM203" s="119" t="s">
        <v>274</v>
      </c>
    </row>
    <row r="204" spans="1:65" s="14" customFormat="1" ht="21.6" customHeight="1" x14ac:dyDescent="0.2">
      <c r="A204" s="10"/>
      <c r="B204" s="106"/>
      <c r="C204" s="140" t="s">
        <v>275</v>
      </c>
      <c r="D204" s="140" t="s">
        <v>178</v>
      </c>
      <c r="E204" s="141" t="s">
        <v>276</v>
      </c>
      <c r="F204" s="142" t="s">
        <v>277</v>
      </c>
      <c r="G204" s="143" t="s">
        <v>232</v>
      </c>
      <c r="H204" s="144">
        <v>3</v>
      </c>
      <c r="I204" s="145"/>
      <c r="J204" s="146">
        <f>ROUND(I204*H204,2)</f>
        <v>0</v>
      </c>
      <c r="K204" s="142" t="s">
        <v>81</v>
      </c>
      <c r="L204" s="147"/>
      <c r="M204" s="148" t="s">
        <v>10</v>
      </c>
      <c r="N204" s="149" t="s">
        <v>27</v>
      </c>
      <c r="O204" s="116"/>
      <c r="P204" s="117">
        <f>O204*H204</f>
        <v>0</v>
      </c>
      <c r="Q204" s="117">
        <v>6.4999999999999997E-3</v>
      </c>
      <c r="R204" s="117">
        <f>Q204*H204</f>
        <v>1.95E-2</v>
      </c>
      <c r="S204" s="117">
        <v>0</v>
      </c>
      <c r="T204" s="118">
        <f>S204*H204</f>
        <v>0</v>
      </c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R204" s="119" t="s">
        <v>112</v>
      </c>
      <c r="AT204" s="119" t="s">
        <v>178</v>
      </c>
      <c r="AU204" s="119" t="s">
        <v>2</v>
      </c>
      <c r="AY204" s="2" t="s">
        <v>75</v>
      </c>
      <c r="BE204" s="120">
        <f>IF(N204="základní",J204,0)</f>
        <v>0</v>
      </c>
      <c r="BF204" s="120">
        <f>IF(N204="snížená",J204,0)</f>
        <v>0</v>
      </c>
      <c r="BG204" s="120">
        <f>IF(N204="zákl. přenesená",J204,0)</f>
        <v>0</v>
      </c>
      <c r="BH204" s="120">
        <f>IF(N204="sníž. přenesená",J204,0)</f>
        <v>0</v>
      </c>
      <c r="BI204" s="120">
        <f>IF(N204="nulová",J204,0)</f>
        <v>0</v>
      </c>
      <c r="BJ204" s="2" t="s">
        <v>73</v>
      </c>
      <c r="BK204" s="120">
        <f>ROUND(I204*H204,2)</f>
        <v>0</v>
      </c>
      <c r="BL204" s="2" t="s">
        <v>82</v>
      </c>
      <c r="BM204" s="119" t="s">
        <v>278</v>
      </c>
    </row>
    <row r="205" spans="1:65" s="14" customFormat="1" ht="43.15" customHeight="1" x14ac:dyDescent="0.2">
      <c r="A205" s="10"/>
      <c r="B205" s="106"/>
      <c r="C205" s="107" t="s">
        <v>279</v>
      </c>
      <c r="D205" s="107" t="s">
        <v>77</v>
      </c>
      <c r="E205" s="108" t="s">
        <v>280</v>
      </c>
      <c r="F205" s="109" t="s">
        <v>281</v>
      </c>
      <c r="G205" s="110" t="s">
        <v>97</v>
      </c>
      <c r="H205" s="111">
        <v>328</v>
      </c>
      <c r="I205" s="112"/>
      <c r="J205" s="113">
        <f>ROUND(I205*H205,2)</f>
        <v>0</v>
      </c>
      <c r="K205" s="109" t="s">
        <v>81</v>
      </c>
      <c r="L205" s="11"/>
      <c r="M205" s="114" t="s">
        <v>10</v>
      </c>
      <c r="N205" s="115" t="s">
        <v>27</v>
      </c>
      <c r="O205" s="116"/>
      <c r="P205" s="117">
        <f>O205*H205</f>
        <v>0</v>
      </c>
      <c r="Q205" s="117">
        <v>0.15540000000000001</v>
      </c>
      <c r="R205" s="117">
        <f>Q205*H205</f>
        <v>50.971200000000003</v>
      </c>
      <c r="S205" s="117">
        <v>0</v>
      </c>
      <c r="T205" s="118">
        <f>S205*H205</f>
        <v>0</v>
      </c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R205" s="119" t="s">
        <v>82</v>
      </c>
      <c r="AT205" s="119" t="s">
        <v>77</v>
      </c>
      <c r="AU205" s="119" t="s">
        <v>2</v>
      </c>
      <c r="AY205" s="2" t="s">
        <v>75</v>
      </c>
      <c r="BE205" s="120">
        <f>IF(N205="základní",J205,0)</f>
        <v>0</v>
      </c>
      <c r="BF205" s="120">
        <f>IF(N205="snížená",J205,0)</f>
        <v>0</v>
      </c>
      <c r="BG205" s="120">
        <f>IF(N205="zákl. přenesená",J205,0)</f>
        <v>0</v>
      </c>
      <c r="BH205" s="120">
        <f>IF(N205="sníž. přenesená",J205,0)</f>
        <v>0</v>
      </c>
      <c r="BI205" s="120">
        <f>IF(N205="nulová",J205,0)</f>
        <v>0</v>
      </c>
      <c r="BJ205" s="2" t="s">
        <v>73</v>
      </c>
      <c r="BK205" s="120">
        <f>ROUND(I205*H205,2)</f>
        <v>0</v>
      </c>
      <c r="BL205" s="2" t="s">
        <v>82</v>
      </c>
      <c r="BM205" s="119" t="s">
        <v>282</v>
      </c>
    </row>
    <row r="206" spans="1:65" s="121" customFormat="1" x14ac:dyDescent="0.2">
      <c r="B206" s="122"/>
      <c r="D206" s="123" t="s">
        <v>104</v>
      </c>
      <c r="E206" s="124" t="s">
        <v>10</v>
      </c>
      <c r="F206" s="125" t="s">
        <v>283</v>
      </c>
      <c r="H206" s="126">
        <v>328</v>
      </c>
      <c r="I206" s="127"/>
      <c r="L206" s="122"/>
      <c r="M206" s="128"/>
      <c r="N206" s="129"/>
      <c r="O206" s="129"/>
      <c r="P206" s="129"/>
      <c r="Q206" s="129"/>
      <c r="R206" s="129"/>
      <c r="S206" s="129"/>
      <c r="T206" s="130"/>
      <c r="AT206" s="124" t="s">
        <v>104</v>
      </c>
      <c r="AU206" s="124" t="s">
        <v>2</v>
      </c>
      <c r="AV206" s="121" t="s">
        <v>2</v>
      </c>
      <c r="AW206" s="121" t="s">
        <v>106</v>
      </c>
      <c r="AX206" s="121" t="s">
        <v>73</v>
      </c>
      <c r="AY206" s="124" t="s">
        <v>75</v>
      </c>
    </row>
    <row r="207" spans="1:65" s="14" customFormat="1" ht="21.6" customHeight="1" x14ac:dyDescent="0.2">
      <c r="A207" s="10"/>
      <c r="B207" s="106"/>
      <c r="C207" s="140" t="s">
        <v>284</v>
      </c>
      <c r="D207" s="140" t="s">
        <v>178</v>
      </c>
      <c r="E207" s="141" t="s">
        <v>285</v>
      </c>
      <c r="F207" s="142" t="s">
        <v>286</v>
      </c>
      <c r="G207" s="143" t="s">
        <v>97</v>
      </c>
      <c r="H207" s="144">
        <v>23.23</v>
      </c>
      <c r="I207" s="145"/>
      <c r="J207" s="146">
        <f>ROUND(I207*H207,2)</f>
        <v>0</v>
      </c>
      <c r="K207" s="142" t="s">
        <v>81</v>
      </c>
      <c r="L207" s="147"/>
      <c r="M207" s="148" t="s">
        <v>10</v>
      </c>
      <c r="N207" s="149" t="s">
        <v>27</v>
      </c>
      <c r="O207" s="116"/>
      <c r="P207" s="117">
        <f>O207*H207</f>
        <v>0</v>
      </c>
      <c r="Q207" s="117">
        <v>4.8300000000000003E-2</v>
      </c>
      <c r="R207" s="117">
        <f>Q207*H207</f>
        <v>1.122009</v>
      </c>
      <c r="S207" s="117">
        <v>0</v>
      </c>
      <c r="T207" s="118">
        <f>S207*H207</f>
        <v>0</v>
      </c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R207" s="119" t="s">
        <v>112</v>
      </c>
      <c r="AT207" s="119" t="s">
        <v>178</v>
      </c>
      <c r="AU207" s="119" t="s">
        <v>2</v>
      </c>
      <c r="AY207" s="2" t="s">
        <v>75</v>
      </c>
      <c r="BE207" s="120">
        <f>IF(N207="základní",J207,0)</f>
        <v>0</v>
      </c>
      <c r="BF207" s="120">
        <f>IF(N207="snížená",J207,0)</f>
        <v>0</v>
      </c>
      <c r="BG207" s="120">
        <f>IF(N207="zákl. přenesená",J207,0)</f>
        <v>0</v>
      </c>
      <c r="BH207" s="120">
        <f>IF(N207="sníž. přenesená",J207,0)</f>
        <v>0</v>
      </c>
      <c r="BI207" s="120">
        <f>IF(N207="nulová",J207,0)</f>
        <v>0</v>
      </c>
      <c r="BJ207" s="2" t="s">
        <v>73</v>
      </c>
      <c r="BK207" s="120">
        <f>ROUND(I207*H207,2)</f>
        <v>0</v>
      </c>
      <c r="BL207" s="2" t="s">
        <v>82</v>
      </c>
      <c r="BM207" s="119" t="s">
        <v>287</v>
      </c>
    </row>
    <row r="208" spans="1:65" s="121" customFormat="1" x14ac:dyDescent="0.2">
      <c r="B208" s="122"/>
      <c r="D208" s="123" t="s">
        <v>104</v>
      </c>
      <c r="E208" s="124" t="s">
        <v>10</v>
      </c>
      <c r="F208" s="125" t="s">
        <v>288</v>
      </c>
      <c r="H208" s="126">
        <v>23.23</v>
      </c>
      <c r="I208" s="127"/>
      <c r="L208" s="122"/>
      <c r="M208" s="128"/>
      <c r="N208" s="129"/>
      <c r="O208" s="129"/>
      <c r="P208" s="129"/>
      <c r="Q208" s="129"/>
      <c r="R208" s="129"/>
      <c r="S208" s="129"/>
      <c r="T208" s="130"/>
      <c r="AT208" s="124" t="s">
        <v>104</v>
      </c>
      <c r="AU208" s="124" t="s">
        <v>2</v>
      </c>
      <c r="AV208" s="121" t="s">
        <v>2</v>
      </c>
      <c r="AW208" s="121" t="s">
        <v>106</v>
      </c>
      <c r="AX208" s="121" t="s">
        <v>73</v>
      </c>
      <c r="AY208" s="124" t="s">
        <v>75</v>
      </c>
    </row>
    <row r="209" spans="1:65" s="14" customFormat="1" ht="21.6" customHeight="1" x14ac:dyDescent="0.2">
      <c r="A209" s="10"/>
      <c r="B209" s="106"/>
      <c r="C209" s="140" t="s">
        <v>289</v>
      </c>
      <c r="D209" s="140" t="s">
        <v>178</v>
      </c>
      <c r="E209" s="141" t="s">
        <v>290</v>
      </c>
      <c r="F209" s="142" t="s">
        <v>291</v>
      </c>
      <c r="G209" s="143" t="s">
        <v>97</v>
      </c>
      <c r="H209" s="144">
        <v>3.03</v>
      </c>
      <c r="I209" s="145"/>
      <c r="J209" s="146">
        <f>ROUND(I209*H209,2)</f>
        <v>0</v>
      </c>
      <c r="K209" s="142" t="s">
        <v>81</v>
      </c>
      <c r="L209" s="147"/>
      <c r="M209" s="148" t="s">
        <v>10</v>
      </c>
      <c r="N209" s="149" t="s">
        <v>27</v>
      </c>
      <c r="O209" s="116"/>
      <c r="P209" s="117">
        <f>O209*H209</f>
        <v>0</v>
      </c>
      <c r="Q209" s="117">
        <v>6.7000000000000004E-2</v>
      </c>
      <c r="R209" s="117">
        <f>Q209*H209</f>
        <v>0.20301</v>
      </c>
      <c r="S209" s="117">
        <v>0</v>
      </c>
      <c r="T209" s="118">
        <f>S209*H209</f>
        <v>0</v>
      </c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R209" s="119" t="s">
        <v>112</v>
      </c>
      <c r="AT209" s="119" t="s">
        <v>178</v>
      </c>
      <c r="AU209" s="119" t="s">
        <v>2</v>
      </c>
      <c r="AY209" s="2" t="s">
        <v>75</v>
      </c>
      <c r="BE209" s="120">
        <f>IF(N209="základní",J209,0)</f>
        <v>0</v>
      </c>
      <c r="BF209" s="120">
        <f>IF(N209="snížená",J209,0)</f>
        <v>0</v>
      </c>
      <c r="BG209" s="120">
        <f>IF(N209="zákl. přenesená",J209,0)</f>
        <v>0</v>
      </c>
      <c r="BH209" s="120">
        <f>IF(N209="sníž. přenesená",J209,0)</f>
        <v>0</v>
      </c>
      <c r="BI209" s="120">
        <f>IF(N209="nulová",J209,0)</f>
        <v>0</v>
      </c>
      <c r="BJ209" s="2" t="s">
        <v>73</v>
      </c>
      <c r="BK209" s="120">
        <f>ROUND(I209*H209,2)</f>
        <v>0</v>
      </c>
      <c r="BL209" s="2" t="s">
        <v>82</v>
      </c>
      <c r="BM209" s="119" t="s">
        <v>292</v>
      </c>
    </row>
    <row r="210" spans="1:65" s="121" customFormat="1" x14ac:dyDescent="0.2">
      <c r="B210" s="122"/>
      <c r="D210" s="123" t="s">
        <v>104</v>
      </c>
      <c r="E210" s="124" t="s">
        <v>10</v>
      </c>
      <c r="F210" s="125" t="s">
        <v>293</v>
      </c>
      <c r="H210" s="126">
        <v>3.03</v>
      </c>
      <c r="I210" s="127"/>
      <c r="L210" s="122"/>
      <c r="M210" s="128"/>
      <c r="N210" s="129"/>
      <c r="O210" s="129"/>
      <c r="P210" s="129"/>
      <c r="Q210" s="129"/>
      <c r="R210" s="129"/>
      <c r="S210" s="129"/>
      <c r="T210" s="130"/>
      <c r="AT210" s="124" t="s">
        <v>104</v>
      </c>
      <c r="AU210" s="124" t="s">
        <v>2</v>
      </c>
      <c r="AV210" s="121" t="s">
        <v>2</v>
      </c>
      <c r="AW210" s="121" t="s">
        <v>106</v>
      </c>
      <c r="AX210" s="121" t="s">
        <v>73</v>
      </c>
      <c r="AY210" s="124" t="s">
        <v>75</v>
      </c>
    </row>
    <row r="211" spans="1:65" s="14" customFormat="1" ht="14.45" customHeight="1" x14ac:dyDescent="0.2">
      <c r="A211" s="10"/>
      <c r="B211" s="106"/>
      <c r="C211" s="140" t="s">
        <v>294</v>
      </c>
      <c r="D211" s="140" t="s">
        <v>178</v>
      </c>
      <c r="E211" s="141" t="s">
        <v>295</v>
      </c>
      <c r="F211" s="142" t="s">
        <v>296</v>
      </c>
      <c r="G211" s="143" t="s">
        <v>97</v>
      </c>
      <c r="H211" s="144">
        <v>305.02</v>
      </c>
      <c r="I211" s="145"/>
      <c r="J211" s="146">
        <f>ROUND(I211*H211,2)</f>
        <v>0</v>
      </c>
      <c r="K211" s="142" t="s">
        <v>81</v>
      </c>
      <c r="L211" s="147"/>
      <c r="M211" s="148" t="s">
        <v>10</v>
      </c>
      <c r="N211" s="149" t="s">
        <v>27</v>
      </c>
      <c r="O211" s="116"/>
      <c r="P211" s="117">
        <f>O211*H211</f>
        <v>0</v>
      </c>
      <c r="Q211" s="117">
        <v>8.1000000000000003E-2</v>
      </c>
      <c r="R211" s="117">
        <f>Q211*H211</f>
        <v>24.706620000000001</v>
      </c>
      <c r="S211" s="117">
        <v>0</v>
      </c>
      <c r="T211" s="118">
        <f>S211*H211</f>
        <v>0</v>
      </c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R211" s="119" t="s">
        <v>112</v>
      </c>
      <c r="AT211" s="119" t="s">
        <v>178</v>
      </c>
      <c r="AU211" s="119" t="s">
        <v>2</v>
      </c>
      <c r="AY211" s="2" t="s">
        <v>75</v>
      </c>
      <c r="BE211" s="120">
        <f>IF(N211="základní",J211,0)</f>
        <v>0</v>
      </c>
      <c r="BF211" s="120">
        <f>IF(N211="snížená",J211,0)</f>
        <v>0</v>
      </c>
      <c r="BG211" s="120">
        <f>IF(N211="zákl. přenesená",J211,0)</f>
        <v>0</v>
      </c>
      <c r="BH211" s="120">
        <f>IF(N211="sníž. přenesená",J211,0)</f>
        <v>0</v>
      </c>
      <c r="BI211" s="120">
        <f>IF(N211="nulová",J211,0)</f>
        <v>0</v>
      </c>
      <c r="BJ211" s="2" t="s">
        <v>73</v>
      </c>
      <c r="BK211" s="120">
        <f>ROUND(I211*H211,2)</f>
        <v>0</v>
      </c>
      <c r="BL211" s="2" t="s">
        <v>82</v>
      </c>
      <c r="BM211" s="119" t="s">
        <v>297</v>
      </c>
    </row>
    <row r="212" spans="1:65" s="121" customFormat="1" x14ac:dyDescent="0.2">
      <c r="B212" s="122"/>
      <c r="D212" s="123" t="s">
        <v>104</v>
      </c>
      <c r="E212" s="124" t="s">
        <v>10</v>
      </c>
      <c r="F212" s="125" t="s">
        <v>298</v>
      </c>
      <c r="H212" s="126">
        <v>305.02</v>
      </c>
      <c r="I212" s="127"/>
      <c r="L212" s="122"/>
      <c r="M212" s="128"/>
      <c r="N212" s="129"/>
      <c r="O212" s="129"/>
      <c r="P212" s="129"/>
      <c r="Q212" s="129"/>
      <c r="R212" s="129"/>
      <c r="S212" s="129"/>
      <c r="T212" s="130"/>
      <c r="AT212" s="124" t="s">
        <v>104</v>
      </c>
      <c r="AU212" s="124" t="s">
        <v>2</v>
      </c>
      <c r="AV212" s="121" t="s">
        <v>2</v>
      </c>
      <c r="AW212" s="121" t="s">
        <v>106</v>
      </c>
      <c r="AX212" s="121" t="s">
        <v>73</v>
      </c>
      <c r="AY212" s="124" t="s">
        <v>75</v>
      </c>
    </row>
    <row r="213" spans="1:65" s="14" customFormat="1" ht="43.15" customHeight="1" x14ac:dyDescent="0.2">
      <c r="A213" s="10"/>
      <c r="B213" s="106"/>
      <c r="C213" s="107" t="s">
        <v>299</v>
      </c>
      <c r="D213" s="107" t="s">
        <v>77</v>
      </c>
      <c r="E213" s="108" t="s">
        <v>300</v>
      </c>
      <c r="F213" s="109" t="s">
        <v>301</v>
      </c>
      <c r="G213" s="110" t="s">
        <v>97</v>
      </c>
      <c r="H213" s="111">
        <v>5</v>
      </c>
      <c r="I213" s="112"/>
      <c r="J213" s="113">
        <f>ROUND(I213*H213,2)</f>
        <v>0</v>
      </c>
      <c r="K213" s="109" t="s">
        <v>81</v>
      </c>
      <c r="L213" s="11"/>
      <c r="M213" s="114" t="s">
        <v>10</v>
      </c>
      <c r="N213" s="115" t="s">
        <v>27</v>
      </c>
      <c r="O213" s="116"/>
      <c r="P213" s="117">
        <f>O213*H213</f>
        <v>0</v>
      </c>
      <c r="Q213" s="117">
        <v>0.1295</v>
      </c>
      <c r="R213" s="117">
        <f>Q213*H213</f>
        <v>0.64749999999999996</v>
      </c>
      <c r="S213" s="117">
        <v>0</v>
      </c>
      <c r="T213" s="118">
        <f>S213*H213</f>
        <v>0</v>
      </c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R213" s="119" t="s">
        <v>82</v>
      </c>
      <c r="AT213" s="119" t="s">
        <v>77</v>
      </c>
      <c r="AU213" s="119" t="s">
        <v>2</v>
      </c>
      <c r="AY213" s="2" t="s">
        <v>75</v>
      </c>
      <c r="BE213" s="120">
        <f>IF(N213="základní",J213,0)</f>
        <v>0</v>
      </c>
      <c r="BF213" s="120">
        <f>IF(N213="snížená",J213,0)</f>
        <v>0</v>
      </c>
      <c r="BG213" s="120">
        <f>IF(N213="zákl. přenesená",J213,0)</f>
        <v>0</v>
      </c>
      <c r="BH213" s="120">
        <f>IF(N213="sníž. přenesená",J213,0)</f>
        <v>0</v>
      </c>
      <c r="BI213" s="120">
        <f>IF(N213="nulová",J213,0)</f>
        <v>0</v>
      </c>
      <c r="BJ213" s="2" t="s">
        <v>73</v>
      </c>
      <c r="BK213" s="120">
        <f>ROUND(I213*H213,2)</f>
        <v>0</v>
      </c>
      <c r="BL213" s="2" t="s">
        <v>82</v>
      </c>
      <c r="BM213" s="119" t="s">
        <v>302</v>
      </c>
    </row>
    <row r="214" spans="1:65" s="14" customFormat="1" ht="21.6" customHeight="1" x14ac:dyDescent="0.2">
      <c r="A214" s="10"/>
      <c r="B214" s="106"/>
      <c r="C214" s="140" t="s">
        <v>303</v>
      </c>
      <c r="D214" s="140" t="s">
        <v>178</v>
      </c>
      <c r="E214" s="141" t="s">
        <v>304</v>
      </c>
      <c r="F214" s="142" t="s">
        <v>305</v>
      </c>
      <c r="G214" s="143" t="s">
        <v>97</v>
      </c>
      <c r="H214" s="144">
        <v>5.05</v>
      </c>
      <c r="I214" s="145"/>
      <c r="J214" s="146">
        <f>ROUND(I214*H214,2)</f>
        <v>0</v>
      </c>
      <c r="K214" s="142" t="s">
        <v>81</v>
      </c>
      <c r="L214" s="147"/>
      <c r="M214" s="148" t="s">
        <v>10</v>
      </c>
      <c r="N214" s="149" t="s">
        <v>27</v>
      </c>
      <c r="O214" s="116"/>
      <c r="P214" s="117">
        <f>O214*H214</f>
        <v>0</v>
      </c>
      <c r="Q214" s="117">
        <v>5.5E-2</v>
      </c>
      <c r="R214" s="117">
        <f>Q214*H214</f>
        <v>0.27775</v>
      </c>
      <c r="S214" s="117">
        <v>0</v>
      </c>
      <c r="T214" s="118">
        <f>S214*H214</f>
        <v>0</v>
      </c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R214" s="119" t="s">
        <v>112</v>
      </c>
      <c r="AT214" s="119" t="s">
        <v>178</v>
      </c>
      <c r="AU214" s="119" t="s">
        <v>2</v>
      </c>
      <c r="AY214" s="2" t="s">
        <v>75</v>
      </c>
      <c r="BE214" s="120">
        <f>IF(N214="základní",J214,0)</f>
        <v>0</v>
      </c>
      <c r="BF214" s="120">
        <f>IF(N214="snížená",J214,0)</f>
        <v>0</v>
      </c>
      <c r="BG214" s="120">
        <f>IF(N214="zákl. přenesená",J214,0)</f>
        <v>0</v>
      </c>
      <c r="BH214" s="120">
        <f>IF(N214="sníž. přenesená",J214,0)</f>
        <v>0</v>
      </c>
      <c r="BI214" s="120">
        <f>IF(N214="nulová",J214,0)</f>
        <v>0</v>
      </c>
      <c r="BJ214" s="2" t="s">
        <v>73</v>
      </c>
      <c r="BK214" s="120">
        <f>ROUND(I214*H214,2)</f>
        <v>0</v>
      </c>
      <c r="BL214" s="2" t="s">
        <v>82</v>
      </c>
      <c r="BM214" s="119" t="s">
        <v>306</v>
      </c>
    </row>
    <row r="215" spans="1:65" s="121" customFormat="1" x14ac:dyDescent="0.2">
      <c r="B215" s="122"/>
      <c r="D215" s="123" t="s">
        <v>104</v>
      </c>
      <c r="E215" s="124" t="s">
        <v>10</v>
      </c>
      <c r="F215" s="125" t="s">
        <v>307</v>
      </c>
      <c r="H215" s="126">
        <v>5.05</v>
      </c>
      <c r="I215" s="127"/>
      <c r="L215" s="122"/>
      <c r="M215" s="128"/>
      <c r="N215" s="129"/>
      <c r="O215" s="129"/>
      <c r="P215" s="129"/>
      <c r="Q215" s="129"/>
      <c r="R215" s="129"/>
      <c r="S215" s="129"/>
      <c r="T215" s="130"/>
      <c r="AT215" s="124" t="s">
        <v>104</v>
      </c>
      <c r="AU215" s="124" t="s">
        <v>2</v>
      </c>
      <c r="AV215" s="121" t="s">
        <v>2</v>
      </c>
      <c r="AW215" s="121" t="s">
        <v>106</v>
      </c>
      <c r="AX215" s="121" t="s">
        <v>73</v>
      </c>
      <c r="AY215" s="124" t="s">
        <v>75</v>
      </c>
    </row>
    <row r="216" spans="1:65" s="14" customFormat="1" ht="32.450000000000003" customHeight="1" x14ac:dyDescent="0.2">
      <c r="A216" s="10"/>
      <c r="B216" s="106"/>
      <c r="C216" s="107" t="s">
        <v>308</v>
      </c>
      <c r="D216" s="107" t="s">
        <v>77</v>
      </c>
      <c r="E216" s="108" t="s">
        <v>309</v>
      </c>
      <c r="F216" s="109" t="s">
        <v>310</v>
      </c>
      <c r="G216" s="110" t="s">
        <v>102</v>
      </c>
      <c r="H216" s="111">
        <v>14.984999999999999</v>
      </c>
      <c r="I216" s="112"/>
      <c r="J216" s="113">
        <f>ROUND(I216*H216,2)</f>
        <v>0</v>
      </c>
      <c r="K216" s="109" t="s">
        <v>81</v>
      </c>
      <c r="L216" s="11"/>
      <c r="M216" s="114" t="s">
        <v>10</v>
      </c>
      <c r="N216" s="115" t="s">
        <v>27</v>
      </c>
      <c r="O216" s="116"/>
      <c r="P216" s="117">
        <f>O216*H216</f>
        <v>0</v>
      </c>
      <c r="Q216" s="117">
        <v>2.2563399999999998</v>
      </c>
      <c r="R216" s="117">
        <f>Q216*H216</f>
        <v>33.811254899999994</v>
      </c>
      <c r="S216" s="117">
        <v>0</v>
      </c>
      <c r="T216" s="118">
        <f>S216*H216</f>
        <v>0</v>
      </c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R216" s="119" t="s">
        <v>82</v>
      </c>
      <c r="AT216" s="119" t="s">
        <v>77</v>
      </c>
      <c r="AU216" s="119" t="s">
        <v>2</v>
      </c>
      <c r="AY216" s="2" t="s">
        <v>75</v>
      </c>
      <c r="BE216" s="120">
        <f>IF(N216="základní",J216,0)</f>
        <v>0</v>
      </c>
      <c r="BF216" s="120">
        <f>IF(N216="snížená",J216,0)</f>
        <v>0</v>
      </c>
      <c r="BG216" s="120">
        <f>IF(N216="zákl. přenesená",J216,0)</f>
        <v>0</v>
      </c>
      <c r="BH216" s="120">
        <f>IF(N216="sníž. přenesená",J216,0)</f>
        <v>0</v>
      </c>
      <c r="BI216" s="120">
        <f>IF(N216="nulová",J216,0)</f>
        <v>0</v>
      </c>
      <c r="BJ216" s="2" t="s">
        <v>73</v>
      </c>
      <c r="BK216" s="120">
        <f>ROUND(I216*H216,2)</f>
        <v>0</v>
      </c>
      <c r="BL216" s="2" t="s">
        <v>82</v>
      </c>
      <c r="BM216" s="119" t="s">
        <v>311</v>
      </c>
    </row>
    <row r="217" spans="1:65" s="121" customFormat="1" x14ac:dyDescent="0.2">
      <c r="B217" s="122"/>
      <c r="D217" s="123" t="s">
        <v>104</v>
      </c>
      <c r="E217" s="124" t="s">
        <v>10</v>
      </c>
      <c r="F217" s="125" t="s">
        <v>312</v>
      </c>
      <c r="H217" s="126">
        <v>14.984999999999999</v>
      </c>
      <c r="I217" s="127"/>
      <c r="L217" s="122"/>
      <c r="M217" s="128"/>
      <c r="N217" s="129"/>
      <c r="O217" s="129"/>
      <c r="P217" s="129"/>
      <c r="Q217" s="129"/>
      <c r="R217" s="129"/>
      <c r="S217" s="129"/>
      <c r="T217" s="130"/>
      <c r="AT217" s="124" t="s">
        <v>104</v>
      </c>
      <c r="AU217" s="124" t="s">
        <v>2</v>
      </c>
      <c r="AV217" s="121" t="s">
        <v>2</v>
      </c>
      <c r="AW217" s="121" t="s">
        <v>106</v>
      </c>
      <c r="AX217" s="121" t="s">
        <v>73</v>
      </c>
      <c r="AY217" s="124" t="s">
        <v>75</v>
      </c>
    </row>
    <row r="218" spans="1:65" s="14" customFormat="1" ht="21.6" customHeight="1" x14ac:dyDescent="0.2">
      <c r="A218" s="10"/>
      <c r="B218" s="106"/>
      <c r="C218" s="107" t="s">
        <v>313</v>
      </c>
      <c r="D218" s="107" t="s">
        <v>77</v>
      </c>
      <c r="E218" s="108" t="s">
        <v>314</v>
      </c>
      <c r="F218" s="109" t="s">
        <v>315</v>
      </c>
      <c r="G218" s="110" t="s">
        <v>97</v>
      </c>
      <c r="H218" s="111">
        <v>11.5</v>
      </c>
      <c r="I218" s="112"/>
      <c r="J218" s="113">
        <f>ROUND(I218*H218,2)</f>
        <v>0</v>
      </c>
      <c r="K218" s="109" t="s">
        <v>81</v>
      </c>
      <c r="L218" s="11"/>
      <c r="M218" s="114" t="s">
        <v>10</v>
      </c>
      <c r="N218" s="115" t="s">
        <v>27</v>
      </c>
      <c r="O218" s="116"/>
      <c r="P218" s="117">
        <f>O218*H218</f>
        <v>0</v>
      </c>
      <c r="Q218" s="117">
        <v>0.29221000000000003</v>
      </c>
      <c r="R218" s="117">
        <f>Q218*H218</f>
        <v>3.3604150000000002</v>
      </c>
      <c r="S218" s="117">
        <v>0</v>
      </c>
      <c r="T218" s="118">
        <f>S218*H218</f>
        <v>0</v>
      </c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R218" s="119" t="s">
        <v>82</v>
      </c>
      <c r="AT218" s="119" t="s">
        <v>77</v>
      </c>
      <c r="AU218" s="119" t="s">
        <v>2</v>
      </c>
      <c r="AY218" s="2" t="s">
        <v>75</v>
      </c>
      <c r="BE218" s="120">
        <f>IF(N218="základní",J218,0)</f>
        <v>0</v>
      </c>
      <c r="BF218" s="120">
        <f>IF(N218="snížená",J218,0)</f>
        <v>0</v>
      </c>
      <c r="BG218" s="120">
        <f>IF(N218="zákl. přenesená",J218,0)</f>
        <v>0</v>
      </c>
      <c r="BH218" s="120">
        <f>IF(N218="sníž. přenesená",J218,0)</f>
        <v>0</v>
      </c>
      <c r="BI218" s="120">
        <f>IF(N218="nulová",J218,0)</f>
        <v>0</v>
      </c>
      <c r="BJ218" s="2" t="s">
        <v>73</v>
      </c>
      <c r="BK218" s="120">
        <f>ROUND(I218*H218,2)</f>
        <v>0</v>
      </c>
      <c r="BL218" s="2" t="s">
        <v>82</v>
      </c>
      <c r="BM218" s="119" t="s">
        <v>316</v>
      </c>
    </row>
    <row r="219" spans="1:65" s="14" customFormat="1" ht="32.450000000000003" customHeight="1" x14ac:dyDescent="0.2">
      <c r="A219" s="10"/>
      <c r="B219" s="106"/>
      <c r="C219" s="140" t="s">
        <v>317</v>
      </c>
      <c r="D219" s="140" t="s">
        <v>178</v>
      </c>
      <c r="E219" s="141" t="s">
        <v>318</v>
      </c>
      <c r="F219" s="142" t="s">
        <v>319</v>
      </c>
      <c r="G219" s="143" t="s">
        <v>97</v>
      </c>
      <c r="H219" s="144">
        <v>11.5</v>
      </c>
      <c r="I219" s="145"/>
      <c r="J219" s="146">
        <f>ROUND(I219*H219,2)</f>
        <v>0</v>
      </c>
      <c r="K219" s="142" t="s">
        <v>10</v>
      </c>
      <c r="L219" s="147"/>
      <c r="M219" s="148" t="s">
        <v>10</v>
      </c>
      <c r="N219" s="149" t="s">
        <v>27</v>
      </c>
      <c r="O219" s="116"/>
      <c r="P219" s="117">
        <f>O219*H219</f>
        <v>0</v>
      </c>
      <c r="Q219" s="117">
        <v>1.6799999999999999E-2</v>
      </c>
      <c r="R219" s="117">
        <f>Q219*H219</f>
        <v>0.19319999999999998</v>
      </c>
      <c r="S219" s="117">
        <v>0</v>
      </c>
      <c r="T219" s="118">
        <f>S219*H219</f>
        <v>0</v>
      </c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R219" s="119" t="s">
        <v>112</v>
      </c>
      <c r="AT219" s="119" t="s">
        <v>178</v>
      </c>
      <c r="AU219" s="119" t="s">
        <v>2</v>
      </c>
      <c r="AY219" s="2" t="s">
        <v>75</v>
      </c>
      <c r="BE219" s="120">
        <f>IF(N219="základní",J219,0)</f>
        <v>0</v>
      </c>
      <c r="BF219" s="120">
        <f>IF(N219="snížená",J219,0)</f>
        <v>0</v>
      </c>
      <c r="BG219" s="120">
        <f>IF(N219="zákl. přenesená",J219,0)</f>
        <v>0</v>
      </c>
      <c r="BH219" s="120">
        <f>IF(N219="sníž. přenesená",J219,0)</f>
        <v>0</v>
      </c>
      <c r="BI219" s="120">
        <f>IF(N219="nulová",J219,0)</f>
        <v>0</v>
      </c>
      <c r="BJ219" s="2" t="s">
        <v>73</v>
      </c>
      <c r="BK219" s="120">
        <f>ROUND(I219*H219,2)</f>
        <v>0</v>
      </c>
      <c r="BL219" s="2" t="s">
        <v>82</v>
      </c>
      <c r="BM219" s="119" t="s">
        <v>320</v>
      </c>
    </row>
    <row r="220" spans="1:65" s="14" customFormat="1" ht="64.900000000000006" customHeight="1" x14ac:dyDescent="0.2">
      <c r="A220" s="10"/>
      <c r="B220" s="106"/>
      <c r="C220" s="107" t="s">
        <v>321</v>
      </c>
      <c r="D220" s="107" t="s">
        <v>77</v>
      </c>
      <c r="E220" s="108" t="s">
        <v>322</v>
      </c>
      <c r="F220" s="109" t="s">
        <v>323</v>
      </c>
      <c r="G220" s="110" t="s">
        <v>80</v>
      </c>
      <c r="H220" s="111">
        <v>6</v>
      </c>
      <c r="I220" s="112"/>
      <c r="J220" s="113">
        <f>ROUND(I220*H220,2)</f>
        <v>0</v>
      </c>
      <c r="K220" s="109" t="s">
        <v>81</v>
      </c>
      <c r="L220" s="11"/>
      <c r="M220" s="114" t="s">
        <v>10</v>
      </c>
      <c r="N220" s="115" t="s">
        <v>27</v>
      </c>
      <c r="O220" s="116"/>
      <c r="P220" s="117">
        <f>O220*H220</f>
        <v>0</v>
      </c>
      <c r="Q220" s="117">
        <v>0</v>
      </c>
      <c r="R220" s="117">
        <f>Q220*H220</f>
        <v>0</v>
      </c>
      <c r="S220" s="117">
        <v>0</v>
      </c>
      <c r="T220" s="118">
        <f>S220*H220</f>
        <v>0</v>
      </c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R220" s="119" t="s">
        <v>82</v>
      </c>
      <c r="AT220" s="119" t="s">
        <v>77</v>
      </c>
      <c r="AU220" s="119" t="s">
        <v>2</v>
      </c>
      <c r="AY220" s="2" t="s">
        <v>75</v>
      </c>
      <c r="BE220" s="120">
        <f>IF(N220="základní",J220,0)</f>
        <v>0</v>
      </c>
      <c r="BF220" s="120">
        <f>IF(N220="snížená",J220,0)</f>
        <v>0</v>
      </c>
      <c r="BG220" s="120">
        <f>IF(N220="zákl. přenesená",J220,0)</f>
        <v>0</v>
      </c>
      <c r="BH220" s="120">
        <f>IF(N220="sníž. přenesená",J220,0)</f>
        <v>0</v>
      </c>
      <c r="BI220" s="120">
        <f>IF(N220="nulová",J220,0)</f>
        <v>0</v>
      </c>
      <c r="BJ220" s="2" t="s">
        <v>73</v>
      </c>
      <c r="BK220" s="120">
        <f>ROUND(I220*H220,2)</f>
        <v>0</v>
      </c>
      <c r="BL220" s="2" t="s">
        <v>82</v>
      </c>
      <c r="BM220" s="119" t="s">
        <v>324</v>
      </c>
    </row>
    <row r="221" spans="1:65" s="92" customFormat="1" ht="22.9" customHeight="1" x14ac:dyDescent="0.2">
      <c r="B221" s="93"/>
      <c r="D221" s="94" t="s">
        <v>70</v>
      </c>
      <c r="E221" s="104" t="s">
        <v>325</v>
      </c>
      <c r="F221" s="104" t="s">
        <v>326</v>
      </c>
      <c r="I221" s="96"/>
      <c r="J221" s="105">
        <f>BK221</f>
        <v>0</v>
      </c>
      <c r="L221" s="93"/>
      <c r="M221" s="98"/>
      <c r="N221" s="99"/>
      <c r="O221" s="99"/>
      <c r="P221" s="100">
        <f>SUM(P222:P258)</f>
        <v>0</v>
      </c>
      <c r="Q221" s="99"/>
      <c r="R221" s="100">
        <f>SUM(R222:R258)</f>
        <v>0</v>
      </c>
      <c r="S221" s="99"/>
      <c r="T221" s="101">
        <f>SUM(T222:T258)</f>
        <v>0</v>
      </c>
      <c r="AR221" s="94" t="s">
        <v>73</v>
      </c>
      <c r="AT221" s="102" t="s">
        <v>70</v>
      </c>
      <c r="AU221" s="102" t="s">
        <v>73</v>
      </c>
      <c r="AY221" s="94" t="s">
        <v>75</v>
      </c>
      <c r="BK221" s="103">
        <f>SUM(BK222:BK258)</f>
        <v>0</v>
      </c>
    </row>
    <row r="222" spans="1:65" s="14" customFormat="1" ht="32.450000000000003" customHeight="1" x14ac:dyDescent="0.2">
      <c r="A222" s="10"/>
      <c r="B222" s="106"/>
      <c r="C222" s="107" t="s">
        <v>327</v>
      </c>
      <c r="D222" s="107" t="s">
        <v>77</v>
      </c>
      <c r="E222" s="108" t="s">
        <v>328</v>
      </c>
      <c r="F222" s="109" t="s">
        <v>329</v>
      </c>
      <c r="G222" s="110" t="s">
        <v>151</v>
      </c>
      <c r="H222" s="111">
        <v>28.57</v>
      </c>
      <c r="I222" s="112"/>
      <c r="J222" s="113">
        <f>ROUND(I222*H222,2)</f>
        <v>0</v>
      </c>
      <c r="K222" s="109" t="s">
        <v>81</v>
      </c>
      <c r="L222" s="11"/>
      <c r="M222" s="114" t="s">
        <v>10</v>
      </c>
      <c r="N222" s="115" t="s">
        <v>27</v>
      </c>
      <c r="O222" s="116"/>
      <c r="P222" s="117">
        <f>O222*H222</f>
        <v>0</v>
      </c>
      <c r="Q222" s="117">
        <v>0</v>
      </c>
      <c r="R222" s="117">
        <f>Q222*H222</f>
        <v>0</v>
      </c>
      <c r="S222" s="117">
        <v>0</v>
      </c>
      <c r="T222" s="118">
        <f>S222*H222</f>
        <v>0</v>
      </c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R222" s="119" t="s">
        <v>82</v>
      </c>
      <c r="AT222" s="119" t="s">
        <v>77</v>
      </c>
      <c r="AU222" s="119" t="s">
        <v>2</v>
      </c>
      <c r="AY222" s="2" t="s">
        <v>75</v>
      </c>
      <c r="BE222" s="120">
        <f>IF(N222="základní",J222,0)</f>
        <v>0</v>
      </c>
      <c r="BF222" s="120">
        <f>IF(N222="snížená",J222,0)</f>
        <v>0</v>
      </c>
      <c r="BG222" s="120">
        <f>IF(N222="zákl. přenesená",J222,0)</f>
        <v>0</v>
      </c>
      <c r="BH222" s="120">
        <f>IF(N222="sníž. přenesená",J222,0)</f>
        <v>0</v>
      </c>
      <c r="BI222" s="120">
        <f>IF(N222="nulová",J222,0)</f>
        <v>0</v>
      </c>
      <c r="BJ222" s="2" t="s">
        <v>73</v>
      </c>
      <c r="BK222" s="120">
        <f>ROUND(I222*H222,2)</f>
        <v>0</v>
      </c>
      <c r="BL222" s="2" t="s">
        <v>82</v>
      </c>
      <c r="BM222" s="119" t="s">
        <v>330</v>
      </c>
    </row>
    <row r="223" spans="1:65" s="121" customFormat="1" x14ac:dyDescent="0.2">
      <c r="B223" s="122"/>
      <c r="D223" s="123" t="s">
        <v>104</v>
      </c>
      <c r="E223" s="124" t="s">
        <v>10</v>
      </c>
      <c r="F223" s="125" t="s">
        <v>331</v>
      </c>
      <c r="H223" s="126">
        <v>26.65</v>
      </c>
      <c r="I223" s="127"/>
      <c r="L223" s="122"/>
      <c r="M223" s="128"/>
      <c r="N223" s="129"/>
      <c r="O223" s="129"/>
      <c r="P223" s="129"/>
      <c r="Q223" s="129"/>
      <c r="R223" s="129"/>
      <c r="S223" s="129"/>
      <c r="T223" s="130"/>
      <c r="AT223" s="124" t="s">
        <v>104</v>
      </c>
      <c r="AU223" s="124" t="s">
        <v>2</v>
      </c>
      <c r="AV223" s="121" t="s">
        <v>2</v>
      </c>
      <c r="AW223" s="121" t="s">
        <v>106</v>
      </c>
      <c r="AX223" s="121" t="s">
        <v>74</v>
      </c>
      <c r="AY223" s="124" t="s">
        <v>75</v>
      </c>
    </row>
    <row r="224" spans="1:65" s="121" customFormat="1" x14ac:dyDescent="0.2">
      <c r="B224" s="122"/>
      <c r="D224" s="123" t="s">
        <v>104</v>
      </c>
      <c r="E224" s="124" t="s">
        <v>10</v>
      </c>
      <c r="F224" s="125" t="s">
        <v>332</v>
      </c>
      <c r="H224" s="126">
        <v>1.92</v>
      </c>
      <c r="I224" s="127"/>
      <c r="L224" s="122"/>
      <c r="M224" s="128"/>
      <c r="N224" s="129"/>
      <c r="O224" s="129"/>
      <c r="P224" s="129"/>
      <c r="Q224" s="129"/>
      <c r="R224" s="129"/>
      <c r="S224" s="129"/>
      <c r="T224" s="130"/>
      <c r="AT224" s="124" t="s">
        <v>104</v>
      </c>
      <c r="AU224" s="124" t="s">
        <v>2</v>
      </c>
      <c r="AV224" s="121" t="s">
        <v>2</v>
      </c>
      <c r="AW224" s="121" t="s">
        <v>106</v>
      </c>
      <c r="AX224" s="121" t="s">
        <v>74</v>
      </c>
      <c r="AY224" s="124" t="s">
        <v>75</v>
      </c>
    </row>
    <row r="225" spans="1:65" s="131" customFormat="1" x14ac:dyDescent="0.2">
      <c r="B225" s="132"/>
      <c r="D225" s="123" t="s">
        <v>104</v>
      </c>
      <c r="E225" s="133" t="s">
        <v>10</v>
      </c>
      <c r="F225" s="134" t="s">
        <v>118</v>
      </c>
      <c r="H225" s="135">
        <v>28.57</v>
      </c>
      <c r="I225" s="136"/>
      <c r="L225" s="132"/>
      <c r="M225" s="137"/>
      <c r="N225" s="138"/>
      <c r="O225" s="138"/>
      <c r="P225" s="138"/>
      <c r="Q225" s="138"/>
      <c r="R225" s="138"/>
      <c r="S225" s="138"/>
      <c r="T225" s="139"/>
      <c r="AT225" s="133" t="s">
        <v>104</v>
      </c>
      <c r="AU225" s="133" t="s">
        <v>2</v>
      </c>
      <c r="AV225" s="131" t="s">
        <v>82</v>
      </c>
      <c r="AW225" s="131" t="s">
        <v>106</v>
      </c>
      <c r="AX225" s="131" t="s">
        <v>73</v>
      </c>
      <c r="AY225" s="133" t="s">
        <v>75</v>
      </c>
    </row>
    <row r="226" spans="1:65" s="14" customFormat="1" ht="32.450000000000003" customHeight="1" x14ac:dyDescent="0.2">
      <c r="A226" s="10"/>
      <c r="B226" s="106"/>
      <c r="C226" s="107" t="s">
        <v>333</v>
      </c>
      <c r="D226" s="107" t="s">
        <v>77</v>
      </c>
      <c r="E226" s="108" t="s">
        <v>334</v>
      </c>
      <c r="F226" s="109" t="s">
        <v>335</v>
      </c>
      <c r="G226" s="110" t="s">
        <v>151</v>
      </c>
      <c r="H226" s="111">
        <v>107.45</v>
      </c>
      <c r="I226" s="112"/>
      <c r="J226" s="113">
        <f>ROUND(I226*H226,2)</f>
        <v>0</v>
      </c>
      <c r="K226" s="109" t="s">
        <v>81</v>
      </c>
      <c r="L226" s="11"/>
      <c r="M226" s="114" t="s">
        <v>10</v>
      </c>
      <c r="N226" s="115" t="s">
        <v>27</v>
      </c>
      <c r="O226" s="116"/>
      <c r="P226" s="117">
        <f>O226*H226</f>
        <v>0</v>
      </c>
      <c r="Q226" s="117">
        <v>0</v>
      </c>
      <c r="R226" s="117">
        <f>Q226*H226</f>
        <v>0</v>
      </c>
      <c r="S226" s="117">
        <v>0</v>
      </c>
      <c r="T226" s="118">
        <f>S226*H226</f>
        <v>0</v>
      </c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R226" s="119" t="s">
        <v>82</v>
      </c>
      <c r="AT226" s="119" t="s">
        <v>77</v>
      </c>
      <c r="AU226" s="119" t="s">
        <v>2</v>
      </c>
      <c r="AY226" s="2" t="s">
        <v>75</v>
      </c>
      <c r="BE226" s="120">
        <f>IF(N226="základní",J226,0)</f>
        <v>0</v>
      </c>
      <c r="BF226" s="120">
        <f>IF(N226="snížená",J226,0)</f>
        <v>0</v>
      </c>
      <c r="BG226" s="120">
        <f>IF(N226="zákl. přenesená",J226,0)</f>
        <v>0</v>
      </c>
      <c r="BH226" s="120">
        <f>IF(N226="sníž. přenesená",J226,0)</f>
        <v>0</v>
      </c>
      <c r="BI226" s="120">
        <f>IF(N226="nulová",J226,0)</f>
        <v>0</v>
      </c>
      <c r="BJ226" s="2" t="s">
        <v>73</v>
      </c>
      <c r="BK226" s="120">
        <f>ROUND(I226*H226,2)</f>
        <v>0</v>
      </c>
      <c r="BL226" s="2" t="s">
        <v>82</v>
      </c>
      <c r="BM226" s="119" t="s">
        <v>336</v>
      </c>
    </row>
    <row r="227" spans="1:65" s="121" customFormat="1" x14ac:dyDescent="0.2">
      <c r="B227" s="122"/>
      <c r="D227" s="123" t="s">
        <v>104</v>
      </c>
      <c r="E227" s="124" t="s">
        <v>10</v>
      </c>
      <c r="F227" s="125" t="s">
        <v>337</v>
      </c>
      <c r="H227" s="126">
        <v>42.05</v>
      </c>
      <c r="I227" s="127"/>
      <c r="L227" s="122"/>
      <c r="M227" s="128"/>
      <c r="N227" s="129"/>
      <c r="O227" s="129"/>
      <c r="P227" s="129"/>
      <c r="Q227" s="129"/>
      <c r="R227" s="129"/>
      <c r="S227" s="129"/>
      <c r="T227" s="130"/>
      <c r="AT227" s="124" t="s">
        <v>104</v>
      </c>
      <c r="AU227" s="124" t="s">
        <v>2</v>
      </c>
      <c r="AV227" s="121" t="s">
        <v>2</v>
      </c>
      <c r="AW227" s="121" t="s">
        <v>106</v>
      </c>
      <c r="AX227" s="121" t="s">
        <v>74</v>
      </c>
      <c r="AY227" s="124" t="s">
        <v>75</v>
      </c>
    </row>
    <row r="228" spans="1:65" s="121" customFormat="1" x14ac:dyDescent="0.2">
      <c r="B228" s="122"/>
      <c r="D228" s="123" t="s">
        <v>104</v>
      </c>
      <c r="E228" s="124" t="s">
        <v>10</v>
      </c>
      <c r="F228" s="125" t="s">
        <v>338</v>
      </c>
      <c r="H228" s="126">
        <v>39</v>
      </c>
      <c r="I228" s="127"/>
      <c r="L228" s="122"/>
      <c r="M228" s="128"/>
      <c r="N228" s="129"/>
      <c r="O228" s="129"/>
      <c r="P228" s="129"/>
      <c r="Q228" s="129"/>
      <c r="R228" s="129"/>
      <c r="S228" s="129"/>
      <c r="T228" s="130"/>
      <c r="AT228" s="124" t="s">
        <v>104</v>
      </c>
      <c r="AU228" s="124" t="s">
        <v>2</v>
      </c>
      <c r="AV228" s="121" t="s">
        <v>2</v>
      </c>
      <c r="AW228" s="121" t="s">
        <v>106</v>
      </c>
      <c r="AX228" s="121" t="s">
        <v>74</v>
      </c>
      <c r="AY228" s="124" t="s">
        <v>75</v>
      </c>
    </row>
    <row r="229" spans="1:65" s="121" customFormat="1" x14ac:dyDescent="0.2">
      <c r="B229" s="122"/>
      <c r="D229" s="123" t="s">
        <v>104</v>
      </c>
      <c r="E229" s="124" t="s">
        <v>10</v>
      </c>
      <c r="F229" s="125" t="s">
        <v>339</v>
      </c>
      <c r="H229" s="126">
        <v>26.4</v>
      </c>
      <c r="I229" s="127"/>
      <c r="L229" s="122"/>
      <c r="M229" s="128"/>
      <c r="N229" s="129"/>
      <c r="O229" s="129"/>
      <c r="P229" s="129"/>
      <c r="Q229" s="129"/>
      <c r="R229" s="129"/>
      <c r="S229" s="129"/>
      <c r="T229" s="130"/>
      <c r="AT229" s="124" t="s">
        <v>104</v>
      </c>
      <c r="AU229" s="124" t="s">
        <v>2</v>
      </c>
      <c r="AV229" s="121" t="s">
        <v>2</v>
      </c>
      <c r="AW229" s="121" t="s">
        <v>106</v>
      </c>
      <c r="AX229" s="121" t="s">
        <v>74</v>
      </c>
      <c r="AY229" s="124" t="s">
        <v>75</v>
      </c>
    </row>
    <row r="230" spans="1:65" s="131" customFormat="1" x14ac:dyDescent="0.2">
      <c r="B230" s="132"/>
      <c r="D230" s="123" t="s">
        <v>104</v>
      </c>
      <c r="E230" s="133" t="s">
        <v>10</v>
      </c>
      <c r="F230" s="134" t="s">
        <v>118</v>
      </c>
      <c r="H230" s="135">
        <v>107.45</v>
      </c>
      <c r="I230" s="136"/>
      <c r="L230" s="132"/>
      <c r="M230" s="137"/>
      <c r="N230" s="138"/>
      <c r="O230" s="138"/>
      <c r="P230" s="138"/>
      <c r="Q230" s="138"/>
      <c r="R230" s="138"/>
      <c r="S230" s="138"/>
      <c r="T230" s="139"/>
      <c r="AT230" s="133" t="s">
        <v>104</v>
      </c>
      <c r="AU230" s="133" t="s">
        <v>2</v>
      </c>
      <c r="AV230" s="131" t="s">
        <v>82</v>
      </c>
      <c r="AW230" s="131" t="s">
        <v>106</v>
      </c>
      <c r="AX230" s="131" t="s">
        <v>73</v>
      </c>
      <c r="AY230" s="133" t="s">
        <v>75</v>
      </c>
    </row>
    <row r="231" spans="1:65" s="14" customFormat="1" ht="43.15" customHeight="1" x14ac:dyDescent="0.2">
      <c r="A231" s="10"/>
      <c r="B231" s="106"/>
      <c r="C231" s="107" t="s">
        <v>340</v>
      </c>
      <c r="D231" s="107" t="s">
        <v>77</v>
      </c>
      <c r="E231" s="108" t="s">
        <v>341</v>
      </c>
      <c r="F231" s="109" t="s">
        <v>342</v>
      </c>
      <c r="G231" s="110" t="s">
        <v>151</v>
      </c>
      <c r="H231" s="111">
        <v>967.05</v>
      </c>
      <c r="I231" s="112"/>
      <c r="J231" s="113">
        <f>ROUND(I231*H231,2)</f>
        <v>0</v>
      </c>
      <c r="K231" s="109" t="s">
        <v>81</v>
      </c>
      <c r="L231" s="11"/>
      <c r="M231" s="114" t="s">
        <v>10</v>
      </c>
      <c r="N231" s="115" t="s">
        <v>27</v>
      </c>
      <c r="O231" s="116"/>
      <c r="P231" s="117">
        <f>O231*H231</f>
        <v>0</v>
      </c>
      <c r="Q231" s="117">
        <v>0</v>
      </c>
      <c r="R231" s="117">
        <f>Q231*H231</f>
        <v>0</v>
      </c>
      <c r="S231" s="117">
        <v>0</v>
      </c>
      <c r="T231" s="118">
        <f>S231*H231</f>
        <v>0</v>
      </c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R231" s="119" t="s">
        <v>82</v>
      </c>
      <c r="AT231" s="119" t="s">
        <v>77</v>
      </c>
      <c r="AU231" s="119" t="s">
        <v>2</v>
      </c>
      <c r="AY231" s="2" t="s">
        <v>75</v>
      </c>
      <c r="BE231" s="120">
        <f>IF(N231="základní",J231,0)</f>
        <v>0</v>
      </c>
      <c r="BF231" s="120">
        <f>IF(N231="snížená",J231,0)</f>
        <v>0</v>
      </c>
      <c r="BG231" s="120">
        <f>IF(N231="zákl. přenesená",J231,0)</f>
        <v>0</v>
      </c>
      <c r="BH231" s="120">
        <f>IF(N231="sníž. přenesená",J231,0)</f>
        <v>0</v>
      </c>
      <c r="BI231" s="120">
        <f>IF(N231="nulová",J231,0)</f>
        <v>0</v>
      </c>
      <c r="BJ231" s="2" t="s">
        <v>73</v>
      </c>
      <c r="BK231" s="120">
        <f>ROUND(I231*H231,2)</f>
        <v>0</v>
      </c>
      <c r="BL231" s="2" t="s">
        <v>82</v>
      </c>
      <c r="BM231" s="119" t="s">
        <v>343</v>
      </c>
    </row>
    <row r="232" spans="1:65" s="121" customFormat="1" x14ac:dyDescent="0.2">
      <c r="B232" s="122"/>
      <c r="D232" s="123" t="s">
        <v>104</v>
      </c>
      <c r="E232" s="124" t="s">
        <v>10</v>
      </c>
      <c r="F232" s="125" t="s">
        <v>344</v>
      </c>
      <c r="H232" s="126">
        <v>378.45</v>
      </c>
      <c r="I232" s="127"/>
      <c r="L232" s="122"/>
      <c r="M232" s="128"/>
      <c r="N232" s="129"/>
      <c r="O232" s="129"/>
      <c r="P232" s="129"/>
      <c r="Q232" s="129"/>
      <c r="R232" s="129"/>
      <c r="S232" s="129"/>
      <c r="T232" s="130"/>
      <c r="AT232" s="124" t="s">
        <v>104</v>
      </c>
      <c r="AU232" s="124" t="s">
        <v>2</v>
      </c>
      <c r="AV232" s="121" t="s">
        <v>2</v>
      </c>
      <c r="AW232" s="121" t="s">
        <v>106</v>
      </c>
      <c r="AX232" s="121" t="s">
        <v>74</v>
      </c>
      <c r="AY232" s="124" t="s">
        <v>75</v>
      </c>
    </row>
    <row r="233" spans="1:65" s="121" customFormat="1" x14ac:dyDescent="0.2">
      <c r="B233" s="122"/>
      <c r="D233" s="123" t="s">
        <v>104</v>
      </c>
      <c r="E233" s="124" t="s">
        <v>10</v>
      </c>
      <c r="F233" s="125" t="s">
        <v>345</v>
      </c>
      <c r="H233" s="126">
        <v>351</v>
      </c>
      <c r="I233" s="127"/>
      <c r="L233" s="122"/>
      <c r="M233" s="128"/>
      <c r="N233" s="129"/>
      <c r="O233" s="129"/>
      <c r="P233" s="129"/>
      <c r="Q233" s="129"/>
      <c r="R233" s="129"/>
      <c r="S233" s="129"/>
      <c r="T233" s="130"/>
      <c r="AT233" s="124" t="s">
        <v>104</v>
      </c>
      <c r="AU233" s="124" t="s">
        <v>2</v>
      </c>
      <c r="AV233" s="121" t="s">
        <v>2</v>
      </c>
      <c r="AW233" s="121" t="s">
        <v>106</v>
      </c>
      <c r="AX233" s="121" t="s">
        <v>74</v>
      </c>
      <c r="AY233" s="124" t="s">
        <v>75</v>
      </c>
    </row>
    <row r="234" spans="1:65" s="121" customFormat="1" x14ac:dyDescent="0.2">
      <c r="B234" s="122"/>
      <c r="D234" s="123" t="s">
        <v>104</v>
      </c>
      <c r="E234" s="124" t="s">
        <v>10</v>
      </c>
      <c r="F234" s="125" t="s">
        <v>346</v>
      </c>
      <c r="H234" s="126">
        <v>237.6</v>
      </c>
      <c r="I234" s="127"/>
      <c r="L234" s="122"/>
      <c r="M234" s="128"/>
      <c r="N234" s="129"/>
      <c r="O234" s="129"/>
      <c r="P234" s="129"/>
      <c r="Q234" s="129"/>
      <c r="R234" s="129"/>
      <c r="S234" s="129"/>
      <c r="T234" s="130"/>
      <c r="AT234" s="124" t="s">
        <v>104</v>
      </c>
      <c r="AU234" s="124" t="s">
        <v>2</v>
      </c>
      <c r="AV234" s="121" t="s">
        <v>2</v>
      </c>
      <c r="AW234" s="121" t="s">
        <v>106</v>
      </c>
      <c r="AX234" s="121" t="s">
        <v>74</v>
      </c>
      <c r="AY234" s="124" t="s">
        <v>75</v>
      </c>
    </row>
    <row r="235" spans="1:65" s="131" customFormat="1" x14ac:dyDescent="0.2">
      <c r="B235" s="132"/>
      <c r="D235" s="123" t="s">
        <v>104</v>
      </c>
      <c r="E235" s="133" t="s">
        <v>10</v>
      </c>
      <c r="F235" s="134" t="s">
        <v>118</v>
      </c>
      <c r="H235" s="135">
        <v>967.05</v>
      </c>
      <c r="I235" s="136"/>
      <c r="L235" s="132"/>
      <c r="M235" s="137"/>
      <c r="N235" s="138"/>
      <c r="O235" s="138"/>
      <c r="P235" s="138"/>
      <c r="Q235" s="138"/>
      <c r="R235" s="138"/>
      <c r="S235" s="138"/>
      <c r="T235" s="139"/>
      <c r="AT235" s="133" t="s">
        <v>104</v>
      </c>
      <c r="AU235" s="133" t="s">
        <v>2</v>
      </c>
      <c r="AV235" s="131" t="s">
        <v>82</v>
      </c>
      <c r="AW235" s="131" t="s">
        <v>106</v>
      </c>
      <c r="AX235" s="131" t="s">
        <v>73</v>
      </c>
      <c r="AY235" s="133" t="s">
        <v>75</v>
      </c>
    </row>
    <row r="236" spans="1:65" s="14" customFormat="1" ht="32.450000000000003" customHeight="1" x14ac:dyDescent="0.2">
      <c r="A236" s="10"/>
      <c r="B236" s="106"/>
      <c r="C236" s="107" t="s">
        <v>347</v>
      </c>
      <c r="D236" s="107" t="s">
        <v>77</v>
      </c>
      <c r="E236" s="108" t="s">
        <v>348</v>
      </c>
      <c r="F236" s="109" t="s">
        <v>349</v>
      </c>
      <c r="G236" s="110" t="s">
        <v>151</v>
      </c>
      <c r="H236" s="111">
        <v>26.65</v>
      </c>
      <c r="I236" s="112"/>
      <c r="J236" s="113">
        <f>ROUND(I236*H236,2)</f>
        <v>0</v>
      </c>
      <c r="K236" s="109" t="s">
        <v>81</v>
      </c>
      <c r="L236" s="11"/>
      <c r="M236" s="114" t="s">
        <v>10</v>
      </c>
      <c r="N236" s="115" t="s">
        <v>27</v>
      </c>
      <c r="O236" s="116"/>
      <c r="P236" s="117">
        <f>O236*H236</f>
        <v>0</v>
      </c>
      <c r="Q236" s="117">
        <v>0</v>
      </c>
      <c r="R236" s="117">
        <f>Q236*H236</f>
        <v>0</v>
      </c>
      <c r="S236" s="117">
        <v>0</v>
      </c>
      <c r="T236" s="118">
        <f>S236*H236</f>
        <v>0</v>
      </c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R236" s="119" t="s">
        <v>82</v>
      </c>
      <c r="AT236" s="119" t="s">
        <v>77</v>
      </c>
      <c r="AU236" s="119" t="s">
        <v>2</v>
      </c>
      <c r="AY236" s="2" t="s">
        <v>75</v>
      </c>
      <c r="BE236" s="120">
        <f>IF(N236="základní",J236,0)</f>
        <v>0</v>
      </c>
      <c r="BF236" s="120">
        <f>IF(N236="snížená",J236,0)</f>
        <v>0</v>
      </c>
      <c r="BG236" s="120">
        <f>IF(N236="zákl. přenesená",J236,0)</f>
        <v>0</v>
      </c>
      <c r="BH236" s="120">
        <f>IF(N236="sníž. přenesená",J236,0)</f>
        <v>0</v>
      </c>
      <c r="BI236" s="120">
        <f>IF(N236="nulová",J236,0)</f>
        <v>0</v>
      </c>
      <c r="BJ236" s="2" t="s">
        <v>73</v>
      </c>
      <c r="BK236" s="120">
        <f>ROUND(I236*H236,2)</f>
        <v>0</v>
      </c>
      <c r="BL236" s="2" t="s">
        <v>82</v>
      </c>
      <c r="BM236" s="119" t="s">
        <v>350</v>
      </c>
    </row>
    <row r="237" spans="1:65" s="121" customFormat="1" x14ac:dyDescent="0.2">
      <c r="B237" s="122"/>
      <c r="D237" s="123" t="s">
        <v>104</v>
      </c>
      <c r="E237" s="124" t="s">
        <v>10</v>
      </c>
      <c r="F237" s="125" t="s">
        <v>331</v>
      </c>
      <c r="H237" s="126">
        <v>26.65</v>
      </c>
      <c r="I237" s="127"/>
      <c r="L237" s="122"/>
      <c r="M237" s="128"/>
      <c r="N237" s="129"/>
      <c r="O237" s="129"/>
      <c r="P237" s="129"/>
      <c r="Q237" s="129"/>
      <c r="R237" s="129"/>
      <c r="S237" s="129"/>
      <c r="T237" s="130"/>
      <c r="AT237" s="124" t="s">
        <v>104</v>
      </c>
      <c r="AU237" s="124" t="s">
        <v>2</v>
      </c>
      <c r="AV237" s="121" t="s">
        <v>2</v>
      </c>
      <c r="AW237" s="121" t="s">
        <v>106</v>
      </c>
      <c r="AX237" s="121" t="s">
        <v>74</v>
      </c>
      <c r="AY237" s="124" t="s">
        <v>75</v>
      </c>
    </row>
    <row r="238" spans="1:65" s="131" customFormat="1" x14ac:dyDescent="0.2">
      <c r="B238" s="132"/>
      <c r="D238" s="123" t="s">
        <v>104</v>
      </c>
      <c r="E238" s="133" t="s">
        <v>10</v>
      </c>
      <c r="F238" s="134" t="s">
        <v>118</v>
      </c>
      <c r="H238" s="135">
        <v>26.65</v>
      </c>
      <c r="I238" s="136"/>
      <c r="L238" s="132"/>
      <c r="M238" s="137"/>
      <c r="N238" s="138"/>
      <c r="O238" s="138"/>
      <c r="P238" s="138"/>
      <c r="Q238" s="138"/>
      <c r="R238" s="138"/>
      <c r="S238" s="138"/>
      <c r="T238" s="139"/>
      <c r="AT238" s="133" t="s">
        <v>104</v>
      </c>
      <c r="AU238" s="133" t="s">
        <v>2</v>
      </c>
      <c r="AV238" s="131" t="s">
        <v>82</v>
      </c>
      <c r="AW238" s="131" t="s">
        <v>106</v>
      </c>
      <c r="AX238" s="131" t="s">
        <v>73</v>
      </c>
      <c r="AY238" s="133" t="s">
        <v>75</v>
      </c>
    </row>
    <row r="239" spans="1:65" s="14" customFormat="1" ht="43.15" customHeight="1" x14ac:dyDescent="0.2">
      <c r="A239" s="10"/>
      <c r="B239" s="106"/>
      <c r="C239" s="107" t="s">
        <v>351</v>
      </c>
      <c r="D239" s="107" t="s">
        <v>77</v>
      </c>
      <c r="E239" s="108" t="s">
        <v>352</v>
      </c>
      <c r="F239" s="109" t="s">
        <v>353</v>
      </c>
      <c r="G239" s="110" t="s">
        <v>151</v>
      </c>
      <c r="H239" s="111">
        <v>239.85</v>
      </c>
      <c r="I239" s="112"/>
      <c r="J239" s="113">
        <f>ROUND(I239*H239,2)</f>
        <v>0</v>
      </c>
      <c r="K239" s="109" t="s">
        <v>81</v>
      </c>
      <c r="L239" s="11"/>
      <c r="M239" s="114" t="s">
        <v>10</v>
      </c>
      <c r="N239" s="115" t="s">
        <v>27</v>
      </c>
      <c r="O239" s="116"/>
      <c r="P239" s="117">
        <f>O239*H239</f>
        <v>0</v>
      </c>
      <c r="Q239" s="117">
        <v>0</v>
      </c>
      <c r="R239" s="117">
        <f>Q239*H239</f>
        <v>0</v>
      </c>
      <c r="S239" s="117">
        <v>0</v>
      </c>
      <c r="T239" s="118">
        <f>S239*H239</f>
        <v>0</v>
      </c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  <c r="AR239" s="119" t="s">
        <v>82</v>
      </c>
      <c r="AT239" s="119" t="s">
        <v>77</v>
      </c>
      <c r="AU239" s="119" t="s">
        <v>2</v>
      </c>
      <c r="AY239" s="2" t="s">
        <v>75</v>
      </c>
      <c r="BE239" s="120">
        <f>IF(N239="základní",J239,0)</f>
        <v>0</v>
      </c>
      <c r="BF239" s="120">
        <f>IF(N239="snížená",J239,0)</f>
        <v>0</v>
      </c>
      <c r="BG239" s="120">
        <f>IF(N239="zákl. přenesená",J239,0)</f>
        <v>0</v>
      </c>
      <c r="BH239" s="120">
        <f>IF(N239="sníž. přenesená",J239,0)</f>
        <v>0</v>
      </c>
      <c r="BI239" s="120">
        <f>IF(N239="nulová",J239,0)</f>
        <v>0</v>
      </c>
      <c r="BJ239" s="2" t="s">
        <v>73</v>
      </c>
      <c r="BK239" s="120">
        <f>ROUND(I239*H239,2)</f>
        <v>0</v>
      </c>
      <c r="BL239" s="2" t="s">
        <v>82</v>
      </c>
      <c r="BM239" s="119" t="s">
        <v>354</v>
      </c>
    </row>
    <row r="240" spans="1:65" s="121" customFormat="1" x14ac:dyDescent="0.2">
      <c r="B240" s="122"/>
      <c r="D240" s="123" t="s">
        <v>104</v>
      </c>
      <c r="E240" s="124" t="s">
        <v>10</v>
      </c>
      <c r="F240" s="125" t="s">
        <v>355</v>
      </c>
      <c r="H240" s="126">
        <v>239.85</v>
      </c>
      <c r="I240" s="127"/>
      <c r="L240" s="122"/>
      <c r="M240" s="128"/>
      <c r="N240" s="129"/>
      <c r="O240" s="129"/>
      <c r="P240" s="129"/>
      <c r="Q240" s="129"/>
      <c r="R240" s="129"/>
      <c r="S240" s="129"/>
      <c r="T240" s="130"/>
      <c r="AT240" s="124" t="s">
        <v>104</v>
      </c>
      <c r="AU240" s="124" t="s">
        <v>2</v>
      </c>
      <c r="AV240" s="121" t="s">
        <v>2</v>
      </c>
      <c r="AW240" s="121" t="s">
        <v>106</v>
      </c>
      <c r="AX240" s="121" t="s">
        <v>74</v>
      </c>
      <c r="AY240" s="124" t="s">
        <v>75</v>
      </c>
    </row>
    <row r="241" spans="1:65" s="131" customFormat="1" x14ac:dyDescent="0.2">
      <c r="B241" s="132"/>
      <c r="D241" s="123" t="s">
        <v>104</v>
      </c>
      <c r="E241" s="133" t="s">
        <v>10</v>
      </c>
      <c r="F241" s="134" t="s">
        <v>118</v>
      </c>
      <c r="H241" s="135">
        <v>239.85</v>
      </c>
      <c r="I241" s="136"/>
      <c r="L241" s="132"/>
      <c r="M241" s="137"/>
      <c r="N241" s="138"/>
      <c r="O241" s="138"/>
      <c r="P241" s="138"/>
      <c r="Q241" s="138"/>
      <c r="R241" s="138"/>
      <c r="S241" s="138"/>
      <c r="T241" s="139"/>
      <c r="AT241" s="133" t="s">
        <v>104</v>
      </c>
      <c r="AU241" s="133" t="s">
        <v>2</v>
      </c>
      <c r="AV241" s="131" t="s">
        <v>82</v>
      </c>
      <c r="AW241" s="131" t="s">
        <v>106</v>
      </c>
      <c r="AX241" s="131" t="s">
        <v>73</v>
      </c>
      <c r="AY241" s="133" t="s">
        <v>75</v>
      </c>
    </row>
    <row r="242" spans="1:65" s="14" customFormat="1" ht="21.6" customHeight="1" x14ac:dyDescent="0.2">
      <c r="A242" s="10"/>
      <c r="B242" s="106"/>
      <c r="C242" s="107" t="s">
        <v>356</v>
      </c>
      <c r="D242" s="107" t="s">
        <v>77</v>
      </c>
      <c r="E242" s="108" t="s">
        <v>357</v>
      </c>
      <c r="F242" s="109" t="s">
        <v>358</v>
      </c>
      <c r="G242" s="110" t="s">
        <v>151</v>
      </c>
      <c r="H242" s="111">
        <v>107.45</v>
      </c>
      <c r="I242" s="112"/>
      <c r="J242" s="113">
        <f>ROUND(I242*H242,2)</f>
        <v>0</v>
      </c>
      <c r="K242" s="109" t="s">
        <v>81</v>
      </c>
      <c r="L242" s="11"/>
      <c r="M242" s="114" t="s">
        <v>10</v>
      </c>
      <c r="N242" s="115" t="s">
        <v>27</v>
      </c>
      <c r="O242" s="116"/>
      <c r="P242" s="117">
        <f>O242*H242</f>
        <v>0</v>
      </c>
      <c r="Q242" s="117">
        <v>0</v>
      </c>
      <c r="R242" s="117">
        <f>Q242*H242</f>
        <v>0</v>
      </c>
      <c r="S242" s="117">
        <v>0</v>
      </c>
      <c r="T242" s="118">
        <f>S242*H242</f>
        <v>0</v>
      </c>
      <c r="U242" s="10"/>
      <c r="V242" s="10"/>
      <c r="W242" s="10"/>
      <c r="X242" s="10"/>
      <c r="Y242" s="10"/>
      <c r="Z242" s="10"/>
      <c r="AA242" s="10"/>
      <c r="AB242" s="10"/>
      <c r="AC242" s="10"/>
      <c r="AD242" s="10"/>
      <c r="AE242" s="10"/>
      <c r="AR242" s="119" t="s">
        <v>82</v>
      </c>
      <c r="AT242" s="119" t="s">
        <v>77</v>
      </c>
      <c r="AU242" s="119" t="s">
        <v>2</v>
      </c>
      <c r="AY242" s="2" t="s">
        <v>75</v>
      </c>
      <c r="BE242" s="120">
        <f>IF(N242="základní",J242,0)</f>
        <v>0</v>
      </c>
      <c r="BF242" s="120">
        <f>IF(N242="snížená",J242,0)</f>
        <v>0</v>
      </c>
      <c r="BG242" s="120">
        <f>IF(N242="zákl. přenesená",J242,0)</f>
        <v>0</v>
      </c>
      <c r="BH242" s="120">
        <f>IF(N242="sníž. přenesená",J242,0)</f>
        <v>0</v>
      </c>
      <c r="BI242" s="120">
        <f>IF(N242="nulová",J242,0)</f>
        <v>0</v>
      </c>
      <c r="BJ242" s="2" t="s">
        <v>73</v>
      </c>
      <c r="BK242" s="120">
        <f>ROUND(I242*H242,2)</f>
        <v>0</v>
      </c>
      <c r="BL242" s="2" t="s">
        <v>82</v>
      </c>
      <c r="BM242" s="119" t="s">
        <v>359</v>
      </c>
    </row>
    <row r="243" spans="1:65" s="121" customFormat="1" x14ac:dyDescent="0.2">
      <c r="B243" s="122"/>
      <c r="D243" s="123" t="s">
        <v>104</v>
      </c>
      <c r="E243" s="124" t="s">
        <v>10</v>
      </c>
      <c r="F243" s="125" t="s">
        <v>337</v>
      </c>
      <c r="H243" s="126">
        <v>42.05</v>
      </c>
      <c r="I243" s="127"/>
      <c r="L243" s="122"/>
      <c r="M243" s="128"/>
      <c r="N243" s="129"/>
      <c r="O243" s="129"/>
      <c r="P243" s="129"/>
      <c r="Q243" s="129"/>
      <c r="R243" s="129"/>
      <c r="S243" s="129"/>
      <c r="T243" s="130"/>
      <c r="AT243" s="124" t="s">
        <v>104</v>
      </c>
      <c r="AU243" s="124" t="s">
        <v>2</v>
      </c>
      <c r="AV243" s="121" t="s">
        <v>2</v>
      </c>
      <c r="AW243" s="121" t="s">
        <v>106</v>
      </c>
      <c r="AX243" s="121" t="s">
        <v>74</v>
      </c>
      <c r="AY243" s="124" t="s">
        <v>75</v>
      </c>
    </row>
    <row r="244" spans="1:65" s="121" customFormat="1" x14ac:dyDescent="0.2">
      <c r="B244" s="122"/>
      <c r="D244" s="123" t="s">
        <v>104</v>
      </c>
      <c r="E244" s="124" t="s">
        <v>10</v>
      </c>
      <c r="F244" s="125" t="s">
        <v>338</v>
      </c>
      <c r="H244" s="126">
        <v>39</v>
      </c>
      <c r="I244" s="127"/>
      <c r="L244" s="122"/>
      <c r="M244" s="128"/>
      <c r="N244" s="129"/>
      <c r="O244" s="129"/>
      <c r="P244" s="129"/>
      <c r="Q244" s="129"/>
      <c r="R244" s="129"/>
      <c r="S244" s="129"/>
      <c r="T244" s="130"/>
      <c r="AT244" s="124" t="s">
        <v>104</v>
      </c>
      <c r="AU244" s="124" t="s">
        <v>2</v>
      </c>
      <c r="AV244" s="121" t="s">
        <v>2</v>
      </c>
      <c r="AW244" s="121" t="s">
        <v>106</v>
      </c>
      <c r="AX244" s="121" t="s">
        <v>74</v>
      </c>
      <c r="AY244" s="124" t="s">
        <v>75</v>
      </c>
    </row>
    <row r="245" spans="1:65" s="121" customFormat="1" x14ac:dyDescent="0.2">
      <c r="B245" s="122"/>
      <c r="D245" s="123" t="s">
        <v>104</v>
      </c>
      <c r="E245" s="124" t="s">
        <v>10</v>
      </c>
      <c r="F245" s="125" t="s">
        <v>339</v>
      </c>
      <c r="H245" s="126">
        <v>26.4</v>
      </c>
      <c r="I245" s="127"/>
      <c r="L245" s="122"/>
      <c r="M245" s="128"/>
      <c r="N245" s="129"/>
      <c r="O245" s="129"/>
      <c r="P245" s="129"/>
      <c r="Q245" s="129"/>
      <c r="R245" s="129"/>
      <c r="S245" s="129"/>
      <c r="T245" s="130"/>
      <c r="AT245" s="124" t="s">
        <v>104</v>
      </c>
      <c r="AU245" s="124" t="s">
        <v>2</v>
      </c>
      <c r="AV245" s="121" t="s">
        <v>2</v>
      </c>
      <c r="AW245" s="121" t="s">
        <v>106</v>
      </c>
      <c r="AX245" s="121" t="s">
        <v>74</v>
      </c>
      <c r="AY245" s="124" t="s">
        <v>75</v>
      </c>
    </row>
    <row r="246" spans="1:65" s="131" customFormat="1" x14ac:dyDescent="0.2">
      <c r="B246" s="132"/>
      <c r="D246" s="123" t="s">
        <v>104</v>
      </c>
      <c r="E246" s="133" t="s">
        <v>10</v>
      </c>
      <c r="F246" s="134" t="s">
        <v>118</v>
      </c>
      <c r="H246" s="135">
        <v>107.45</v>
      </c>
      <c r="I246" s="136"/>
      <c r="L246" s="132"/>
      <c r="M246" s="137"/>
      <c r="N246" s="138"/>
      <c r="O246" s="138"/>
      <c r="P246" s="138"/>
      <c r="Q246" s="138"/>
      <c r="R246" s="138"/>
      <c r="S246" s="138"/>
      <c r="T246" s="139"/>
      <c r="AT246" s="133" t="s">
        <v>104</v>
      </c>
      <c r="AU246" s="133" t="s">
        <v>2</v>
      </c>
      <c r="AV246" s="131" t="s">
        <v>82</v>
      </c>
      <c r="AW246" s="131" t="s">
        <v>106</v>
      </c>
      <c r="AX246" s="131" t="s">
        <v>73</v>
      </c>
      <c r="AY246" s="133" t="s">
        <v>75</v>
      </c>
    </row>
    <row r="247" spans="1:65" s="14" customFormat="1" ht="21.6" customHeight="1" x14ac:dyDescent="0.2">
      <c r="A247" s="10"/>
      <c r="B247" s="106"/>
      <c r="C247" s="107" t="s">
        <v>360</v>
      </c>
      <c r="D247" s="107" t="s">
        <v>77</v>
      </c>
      <c r="E247" s="108" t="s">
        <v>361</v>
      </c>
      <c r="F247" s="109" t="s">
        <v>362</v>
      </c>
      <c r="G247" s="110" t="s">
        <v>151</v>
      </c>
      <c r="H247" s="111">
        <v>28.57</v>
      </c>
      <c r="I247" s="112"/>
      <c r="J247" s="113">
        <f>ROUND(I247*H247,2)</f>
        <v>0</v>
      </c>
      <c r="K247" s="109" t="s">
        <v>81</v>
      </c>
      <c r="L247" s="11"/>
      <c r="M247" s="114" t="s">
        <v>10</v>
      </c>
      <c r="N247" s="115" t="s">
        <v>27</v>
      </c>
      <c r="O247" s="116"/>
      <c r="P247" s="117">
        <f>O247*H247</f>
        <v>0</v>
      </c>
      <c r="Q247" s="117">
        <v>0</v>
      </c>
      <c r="R247" s="117">
        <f>Q247*H247</f>
        <v>0</v>
      </c>
      <c r="S247" s="117">
        <v>0</v>
      </c>
      <c r="T247" s="118">
        <f>S247*H247</f>
        <v>0</v>
      </c>
      <c r="U247" s="10"/>
      <c r="V247" s="10"/>
      <c r="W247" s="10"/>
      <c r="X247" s="10"/>
      <c r="Y247" s="10"/>
      <c r="Z247" s="10"/>
      <c r="AA247" s="10"/>
      <c r="AB247" s="10"/>
      <c r="AC247" s="10"/>
      <c r="AD247" s="10"/>
      <c r="AE247" s="10"/>
      <c r="AR247" s="119" t="s">
        <v>82</v>
      </c>
      <c r="AT247" s="119" t="s">
        <v>77</v>
      </c>
      <c r="AU247" s="119" t="s">
        <v>2</v>
      </c>
      <c r="AY247" s="2" t="s">
        <v>75</v>
      </c>
      <c r="BE247" s="120">
        <f>IF(N247="základní",J247,0)</f>
        <v>0</v>
      </c>
      <c r="BF247" s="120">
        <f>IF(N247="snížená",J247,0)</f>
        <v>0</v>
      </c>
      <c r="BG247" s="120">
        <f>IF(N247="zákl. přenesená",J247,0)</f>
        <v>0</v>
      </c>
      <c r="BH247" s="120">
        <f>IF(N247="sníž. přenesená",J247,0)</f>
        <v>0</v>
      </c>
      <c r="BI247" s="120">
        <f>IF(N247="nulová",J247,0)</f>
        <v>0</v>
      </c>
      <c r="BJ247" s="2" t="s">
        <v>73</v>
      </c>
      <c r="BK247" s="120">
        <f>ROUND(I247*H247,2)</f>
        <v>0</v>
      </c>
      <c r="BL247" s="2" t="s">
        <v>82</v>
      </c>
      <c r="BM247" s="119" t="s">
        <v>363</v>
      </c>
    </row>
    <row r="248" spans="1:65" s="121" customFormat="1" x14ac:dyDescent="0.2">
      <c r="B248" s="122"/>
      <c r="D248" s="123" t="s">
        <v>104</v>
      </c>
      <c r="E248" s="124" t="s">
        <v>10</v>
      </c>
      <c r="F248" s="125" t="s">
        <v>331</v>
      </c>
      <c r="H248" s="126">
        <v>26.65</v>
      </c>
      <c r="I248" s="127"/>
      <c r="L248" s="122"/>
      <c r="M248" s="128"/>
      <c r="N248" s="129"/>
      <c r="O248" s="129"/>
      <c r="P248" s="129"/>
      <c r="Q248" s="129"/>
      <c r="R248" s="129"/>
      <c r="S248" s="129"/>
      <c r="T248" s="130"/>
      <c r="AT248" s="124" t="s">
        <v>104</v>
      </c>
      <c r="AU248" s="124" t="s">
        <v>2</v>
      </c>
      <c r="AV248" s="121" t="s">
        <v>2</v>
      </c>
      <c r="AW248" s="121" t="s">
        <v>106</v>
      </c>
      <c r="AX248" s="121" t="s">
        <v>74</v>
      </c>
      <c r="AY248" s="124" t="s">
        <v>75</v>
      </c>
    </row>
    <row r="249" spans="1:65" s="121" customFormat="1" x14ac:dyDescent="0.2">
      <c r="B249" s="122"/>
      <c r="D249" s="123" t="s">
        <v>104</v>
      </c>
      <c r="E249" s="124" t="s">
        <v>10</v>
      </c>
      <c r="F249" s="125" t="s">
        <v>332</v>
      </c>
      <c r="H249" s="126">
        <v>1.92</v>
      </c>
      <c r="I249" s="127"/>
      <c r="L249" s="122"/>
      <c r="M249" s="128"/>
      <c r="N249" s="129"/>
      <c r="O249" s="129"/>
      <c r="P249" s="129"/>
      <c r="Q249" s="129"/>
      <c r="R249" s="129"/>
      <c r="S249" s="129"/>
      <c r="T249" s="130"/>
      <c r="AT249" s="124" t="s">
        <v>104</v>
      </c>
      <c r="AU249" s="124" t="s">
        <v>2</v>
      </c>
      <c r="AV249" s="121" t="s">
        <v>2</v>
      </c>
      <c r="AW249" s="121" t="s">
        <v>106</v>
      </c>
      <c r="AX249" s="121" t="s">
        <v>74</v>
      </c>
      <c r="AY249" s="124" t="s">
        <v>75</v>
      </c>
    </row>
    <row r="250" spans="1:65" s="131" customFormat="1" x14ac:dyDescent="0.2">
      <c r="B250" s="132"/>
      <c r="D250" s="123" t="s">
        <v>104</v>
      </c>
      <c r="E250" s="133" t="s">
        <v>10</v>
      </c>
      <c r="F250" s="134" t="s">
        <v>118</v>
      </c>
      <c r="H250" s="135">
        <v>28.57</v>
      </c>
      <c r="I250" s="136"/>
      <c r="L250" s="132"/>
      <c r="M250" s="137"/>
      <c r="N250" s="138"/>
      <c r="O250" s="138"/>
      <c r="P250" s="138"/>
      <c r="Q250" s="138"/>
      <c r="R250" s="138"/>
      <c r="S250" s="138"/>
      <c r="T250" s="139"/>
      <c r="AT250" s="133" t="s">
        <v>104</v>
      </c>
      <c r="AU250" s="133" t="s">
        <v>2</v>
      </c>
      <c r="AV250" s="131" t="s">
        <v>82</v>
      </c>
      <c r="AW250" s="131" t="s">
        <v>106</v>
      </c>
      <c r="AX250" s="131" t="s">
        <v>73</v>
      </c>
      <c r="AY250" s="133" t="s">
        <v>75</v>
      </c>
    </row>
    <row r="251" spans="1:65" s="14" customFormat="1" ht="43.15" customHeight="1" x14ac:dyDescent="0.2">
      <c r="A251" s="10"/>
      <c r="B251" s="106"/>
      <c r="C251" s="107" t="s">
        <v>364</v>
      </c>
      <c r="D251" s="107" t="s">
        <v>77</v>
      </c>
      <c r="E251" s="108" t="s">
        <v>365</v>
      </c>
      <c r="F251" s="109" t="s">
        <v>366</v>
      </c>
      <c r="G251" s="110" t="s">
        <v>151</v>
      </c>
      <c r="H251" s="111">
        <v>65.650000000000006</v>
      </c>
      <c r="I251" s="112"/>
      <c r="J251" s="113">
        <f>ROUND(I251*H251,2)</f>
        <v>0</v>
      </c>
      <c r="K251" s="109" t="s">
        <v>81</v>
      </c>
      <c r="L251" s="11"/>
      <c r="M251" s="114" t="s">
        <v>10</v>
      </c>
      <c r="N251" s="115" t="s">
        <v>27</v>
      </c>
      <c r="O251" s="116"/>
      <c r="P251" s="117">
        <f>O251*H251</f>
        <v>0</v>
      </c>
      <c r="Q251" s="117">
        <v>0</v>
      </c>
      <c r="R251" s="117">
        <f>Q251*H251</f>
        <v>0</v>
      </c>
      <c r="S251" s="117">
        <v>0</v>
      </c>
      <c r="T251" s="118">
        <f>S251*H251</f>
        <v>0</v>
      </c>
      <c r="U251" s="10"/>
      <c r="V251" s="10"/>
      <c r="W251" s="10"/>
      <c r="X251" s="10"/>
      <c r="Y251" s="10"/>
      <c r="Z251" s="10"/>
      <c r="AA251" s="10"/>
      <c r="AB251" s="10"/>
      <c r="AC251" s="10"/>
      <c r="AD251" s="10"/>
      <c r="AE251" s="10"/>
      <c r="AR251" s="119" t="s">
        <v>82</v>
      </c>
      <c r="AT251" s="119" t="s">
        <v>77</v>
      </c>
      <c r="AU251" s="119" t="s">
        <v>2</v>
      </c>
      <c r="AY251" s="2" t="s">
        <v>75</v>
      </c>
      <c r="BE251" s="120">
        <f>IF(N251="základní",J251,0)</f>
        <v>0</v>
      </c>
      <c r="BF251" s="120">
        <f>IF(N251="snížená",J251,0)</f>
        <v>0</v>
      </c>
      <c r="BG251" s="120">
        <f>IF(N251="zákl. přenesená",J251,0)</f>
        <v>0</v>
      </c>
      <c r="BH251" s="120">
        <f>IF(N251="sníž. přenesená",J251,0)</f>
        <v>0</v>
      </c>
      <c r="BI251" s="120">
        <f>IF(N251="nulová",J251,0)</f>
        <v>0</v>
      </c>
      <c r="BJ251" s="2" t="s">
        <v>73</v>
      </c>
      <c r="BK251" s="120">
        <f>ROUND(I251*H251,2)</f>
        <v>0</v>
      </c>
      <c r="BL251" s="2" t="s">
        <v>82</v>
      </c>
      <c r="BM251" s="119" t="s">
        <v>367</v>
      </c>
    </row>
    <row r="252" spans="1:65" s="121" customFormat="1" x14ac:dyDescent="0.2">
      <c r="B252" s="122"/>
      <c r="D252" s="123" t="s">
        <v>104</v>
      </c>
      <c r="E252" s="124" t="s">
        <v>10</v>
      </c>
      <c r="F252" s="125" t="s">
        <v>331</v>
      </c>
      <c r="H252" s="126">
        <v>26.65</v>
      </c>
      <c r="I252" s="127"/>
      <c r="L252" s="122"/>
      <c r="M252" s="128"/>
      <c r="N252" s="129"/>
      <c r="O252" s="129"/>
      <c r="P252" s="129"/>
      <c r="Q252" s="129"/>
      <c r="R252" s="129"/>
      <c r="S252" s="129"/>
      <c r="T252" s="130"/>
      <c r="AT252" s="124" t="s">
        <v>104</v>
      </c>
      <c r="AU252" s="124" t="s">
        <v>2</v>
      </c>
      <c r="AV252" s="121" t="s">
        <v>2</v>
      </c>
      <c r="AW252" s="121" t="s">
        <v>106</v>
      </c>
      <c r="AX252" s="121" t="s">
        <v>74</v>
      </c>
      <c r="AY252" s="124" t="s">
        <v>75</v>
      </c>
    </row>
    <row r="253" spans="1:65" s="121" customFormat="1" x14ac:dyDescent="0.2">
      <c r="B253" s="122"/>
      <c r="D253" s="123" t="s">
        <v>104</v>
      </c>
      <c r="E253" s="124" t="s">
        <v>10</v>
      </c>
      <c r="F253" s="125" t="s">
        <v>338</v>
      </c>
      <c r="H253" s="126">
        <v>39</v>
      </c>
      <c r="I253" s="127"/>
      <c r="L253" s="122"/>
      <c r="M253" s="128"/>
      <c r="N253" s="129"/>
      <c r="O253" s="129"/>
      <c r="P253" s="129"/>
      <c r="Q253" s="129"/>
      <c r="R253" s="129"/>
      <c r="S253" s="129"/>
      <c r="T253" s="130"/>
      <c r="AT253" s="124" t="s">
        <v>104</v>
      </c>
      <c r="AU253" s="124" t="s">
        <v>2</v>
      </c>
      <c r="AV253" s="121" t="s">
        <v>2</v>
      </c>
      <c r="AW253" s="121" t="s">
        <v>106</v>
      </c>
      <c r="AX253" s="121" t="s">
        <v>74</v>
      </c>
      <c r="AY253" s="124" t="s">
        <v>75</v>
      </c>
    </row>
    <row r="254" spans="1:65" s="131" customFormat="1" x14ac:dyDescent="0.2">
      <c r="B254" s="132"/>
      <c r="D254" s="123" t="s">
        <v>104</v>
      </c>
      <c r="E254" s="133" t="s">
        <v>10</v>
      </c>
      <c r="F254" s="134" t="s">
        <v>118</v>
      </c>
      <c r="H254" s="135">
        <v>65.650000000000006</v>
      </c>
      <c r="I254" s="136"/>
      <c r="L254" s="132"/>
      <c r="M254" s="137"/>
      <c r="N254" s="138"/>
      <c r="O254" s="138"/>
      <c r="P254" s="138"/>
      <c r="Q254" s="138"/>
      <c r="R254" s="138"/>
      <c r="S254" s="138"/>
      <c r="T254" s="139"/>
      <c r="AT254" s="133" t="s">
        <v>104</v>
      </c>
      <c r="AU254" s="133" t="s">
        <v>2</v>
      </c>
      <c r="AV254" s="131" t="s">
        <v>82</v>
      </c>
      <c r="AW254" s="131" t="s">
        <v>106</v>
      </c>
      <c r="AX254" s="131" t="s">
        <v>73</v>
      </c>
      <c r="AY254" s="133" t="s">
        <v>75</v>
      </c>
    </row>
    <row r="255" spans="1:65" s="14" customFormat="1" ht="43.15" customHeight="1" x14ac:dyDescent="0.2">
      <c r="A255" s="10"/>
      <c r="B255" s="106"/>
      <c r="C255" s="107" t="s">
        <v>368</v>
      </c>
      <c r="D255" s="107" t="s">
        <v>77</v>
      </c>
      <c r="E255" s="108" t="s">
        <v>369</v>
      </c>
      <c r="F255" s="109" t="s">
        <v>370</v>
      </c>
      <c r="G255" s="110" t="s">
        <v>151</v>
      </c>
      <c r="H255" s="111">
        <v>26.4</v>
      </c>
      <c r="I255" s="112"/>
      <c r="J255" s="113">
        <f>ROUND(I255*H255,2)</f>
        <v>0</v>
      </c>
      <c r="K255" s="109" t="s">
        <v>81</v>
      </c>
      <c r="L255" s="11"/>
      <c r="M255" s="114" t="s">
        <v>10</v>
      </c>
      <c r="N255" s="115" t="s">
        <v>27</v>
      </c>
      <c r="O255" s="116"/>
      <c r="P255" s="117">
        <f>O255*H255</f>
        <v>0</v>
      </c>
      <c r="Q255" s="117">
        <v>0</v>
      </c>
      <c r="R255" s="117">
        <f>Q255*H255</f>
        <v>0</v>
      </c>
      <c r="S255" s="117">
        <v>0</v>
      </c>
      <c r="T255" s="118">
        <f>S255*H255</f>
        <v>0</v>
      </c>
      <c r="U255" s="10"/>
      <c r="V255" s="10"/>
      <c r="W255" s="10"/>
      <c r="X255" s="10"/>
      <c r="Y255" s="10"/>
      <c r="Z255" s="10"/>
      <c r="AA255" s="10"/>
      <c r="AB255" s="10"/>
      <c r="AC255" s="10"/>
      <c r="AD255" s="10"/>
      <c r="AE255" s="10"/>
      <c r="AR255" s="119" t="s">
        <v>82</v>
      </c>
      <c r="AT255" s="119" t="s">
        <v>77</v>
      </c>
      <c r="AU255" s="119" t="s">
        <v>2</v>
      </c>
      <c r="AY255" s="2" t="s">
        <v>75</v>
      </c>
      <c r="BE255" s="120">
        <f>IF(N255="základní",J255,0)</f>
        <v>0</v>
      </c>
      <c r="BF255" s="120">
        <f>IF(N255="snížená",J255,0)</f>
        <v>0</v>
      </c>
      <c r="BG255" s="120">
        <f>IF(N255="zákl. přenesená",J255,0)</f>
        <v>0</v>
      </c>
      <c r="BH255" s="120">
        <f>IF(N255="sníž. přenesená",J255,0)</f>
        <v>0</v>
      </c>
      <c r="BI255" s="120">
        <f>IF(N255="nulová",J255,0)</f>
        <v>0</v>
      </c>
      <c r="BJ255" s="2" t="s">
        <v>73</v>
      </c>
      <c r="BK255" s="120">
        <f>ROUND(I255*H255,2)</f>
        <v>0</v>
      </c>
      <c r="BL255" s="2" t="s">
        <v>82</v>
      </c>
      <c r="BM255" s="119" t="s">
        <v>371</v>
      </c>
    </row>
    <row r="256" spans="1:65" s="121" customFormat="1" x14ac:dyDescent="0.2">
      <c r="B256" s="122"/>
      <c r="D256" s="123" t="s">
        <v>104</v>
      </c>
      <c r="E256" s="124" t="s">
        <v>10</v>
      </c>
      <c r="F256" s="125" t="s">
        <v>339</v>
      </c>
      <c r="H256" s="126">
        <v>26.4</v>
      </c>
      <c r="I256" s="127"/>
      <c r="L256" s="122"/>
      <c r="M256" s="128"/>
      <c r="N256" s="129"/>
      <c r="O256" s="129"/>
      <c r="P256" s="129"/>
      <c r="Q256" s="129"/>
      <c r="R256" s="129"/>
      <c r="S256" s="129"/>
      <c r="T256" s="130"/>
      <c r="AT256" s="124" t="s">
        <v>104</v>
      </c>
      <c r="AU256" s="124" t="s">
        <v>2</v>
      </c>
      <c r="AV256" s="121" t="s">
        <v>2</v>
      </c>
      <c r="AW256" s="121" t="s">
        <v>106</v>
      </c>
      <c r="AX256" s="121" t="s">
        <v>73</v>
      </c>
      <c r="AY256" s="124" t="s">
        <v>75</v>
      </c>
    </row>
    <row r="257" spans="1:65" s="14" customFormat="1" ht="43.15" customHeight="1" x14ac:dyDescent="0.2">
      <c r="A257" s="10"/>
      <c r="B257" s="106"/>
      <c r="C257" s="107" t="s">
        <v>372</v>
      </c>
      <c r="D257" s="107" t="s">
        <v>77</v>
      </c>
      <c r="E257" s="108" t="s">
        <v>373</v>
      </c>
      <c r="F257" s="109" t="s">
        <v>150</v>
      </c>
      <c r="G257" s="110" t="s">
        <v>151</v>
      </c>
      <c r="H257" s="111">
        <v>42.05</v>
      </c>
      <c r="I257" s="112"/>
      <c r="J257" s="113">
        <f>ROUND(I257*H257,2)</f>
        <v>0</v>
      </c>
      <c r="K257" s="109" t="s">
        <v>81</v>
      </c>
      <c r="L257" s="11"/>
      <c r="M257" s="114" t="s">
        <v>10</v>
      </c>
      <c r="N257" s="115" t="s">
        <v>27</v>
      </c>
      <c r="O257" s="116"/>
      <c r="P257" s="117">
        <f>O257*H257</f>
        <v>0</v>
      </c>
      <c r="Q257" s="117">
        <v>0</v>
      </c>
      <c r="R257" s="117">
        <f>Q257*H257</f>
        <v>0</v>
      </c>
      <c r="S257" s="117">
        <v>0</v>
      </c>
      <c r="T257" s="118">
        <f>S257*H257</f>
        <v>0</v>
      </c>
      <c r="U257" s="10"/>
      <c r="V257" s="10"/>
      <c r="W257" s="10"/>
      <c r="X257" s="10"/>
      <c r="Y257" s="10"/>
      <c r="Z257" s="10"/>
      <c r="AA257" s="10"/>
      <c r="AB257" s="10"/>
      <c r="AC257" s="10"/>
      <c r="AD257" s="10"/>
      <c r="AE257" s="10"/>
      <c r="AR257" s="119" t="s">
        <v>82</v>
      </c>
      <c r="AT257" s="119" t="s">
        <v>77</v>
      </c>
      <c r="AU257" s="119" t="s">
        <v>2</v>
      </c>
      <c r="AY257" s="2" t="s">
        <v>75</v>
      </c>
      <c r="BE257" s="120">
        <f>IF(N257="základní",J257,0)</f>
        <v>0</v>
      </c>
      <c r="BF257" s="120">
        <f>IF(N257="snížená",J257,0)</f>
        <v>0</v>
      </c>
      <c r="BG257" s="120">
        <f>IF(N257="zákl. přenesená",J257,0)</f>
        <v>0</v>
      </c>
      <c r="BH257" s="120">
        <f>IF(N257="sníž. přenesená",J257,0)</f>
        <v>0</v>
      </c>
      <c r="BI257" s="120">
        <f>IF(N257="nulová",J257,0)</f>
        <v>0</v>
      </c>
      <c r="BJ257" s="2" t="s">
        <v>73</v>
      </c>
      <c r="BK257" s="120">
        <f>ROUND(I257*H257,2)</f>
        <v>0</v>
      </c>
      <c r="BL257" s="2" t="s">
        <v>82</v>
      </c>
      <c r="BM257" s="119" t="s">
        <v>374</v>
      </c>
    </row>
    <row r="258" spans="1:65" s="121" customFormat="1" x14ac:dyDescent="0.2">
      <c r="B258" s="122"/>
      <c r="D258" s="123" t="s">
        <v>104</v>
      </c>
      <c r="E258" s="124" t="s">
        <v>10</v>
      </c>
      <c r="F258" s="125" t="s">
        <v>337</v>
      </c>
      <c r="H258" s="126">
        <v>42.05</v>
      </c>
      <c r="I258" s="127"/>
      <c r="L258" s="122"/>
      <c r="M258" s="128"/>
      <c r="N258" s="129"/>
      <c r="O258" s="129"/>
      <c r="P258" s="129"/>
      <c r="Q258" s="129"/>
      <c r="R258" s="129"/>
      <c r="S258" s="129"/>
      <c r="T258" s="130"/>
      <c r="AT258" s="124" t="s">
        <v>104</v>
      </c>
      <c r="AU258" s="124" t="s">
        <v>2</v>
      </c>
      <c r="AV258" s="121" t="s">
        <v>2</v>
      </c>
      <c r="AW258" s="121" t="s">
        <v>106</v>
      </c>
      <c r="AX258" s="121" t="s">
        <v>73</v>
      </c>
      <c r="AY258" s="124" t="s">
        <v>75</v>
      </c>
    </row>
    <row r="259" spans="1:65" s="92" customFormat="1" ht="22.9" customHeight="1" x14ac:dyDescent="0.2">
      <c r="B259" s="93"/>
      <c r="D259" s="94" t="s">
        <v>70</v>
      </c>
      <c r="E259" s="104" t="s">
        <v>375</v>
      </c>
      <c r="F259" s="104" t="s">
        <v>376</v>
      </c>
      <c r="I259" s="96"/>
      <c r="J259" s="105">
        <f>BK259</f>
        <v>0</v>
      </c>
      <c r="L259" s="93"/>
      <c r="M259" s="98"/>
      <c r="N259" s="99"/>
      <c r="O259" s="99"/>
      <c r="P259" s="100">
        <f>P260</f>
        <v>0</v>
      </c>
      <c r="Q259" s="99"/>
      <c r="R259" s="100">
        <f>R260</f>
        <v>0</v>
      </c>
      <c r="S259" s="99"/>
      <c r="T259" s="101">
        <f>T260</f>
        <v>0</v>
      </c>
      <c r="AR259" s="94" t="s">
        <v>73</v>
      </c>
      <c r="AT259" s="102" t="s">
        <v>70</v>
      </c>
      <c r="AU259" s="102" t="s">
        <v>73</v>
      </c>
      <c r="AY259" s="94" t="s">
        <v>75</v>
      </c>
      <c r="BK259" s="103">
        <f>BK260</f>
        <v>0</v>
      </c>
    </row>
    <row r="260" spans="1:65" s="14" customFormat="1" ht="32.450000000000003" customHeight="1" x14ac:dyDescent="0.2">
      <c r="A260" s="10"/>
      <c r="B260" s="106"/>
      <c r="C260" s="107" t="s">
        <v>377</v>
      </c>
      <c r="D260" s="107" t="s">
        <v>77</v>
      </c>
      <c r="E260" s="108" t="s">
        <v>378</v>
      </c>
      <c r="F260" s="109" t="s">
        <v>379</v>
      </c>
      <c r="G260" s="110" t="s">
        <v>151</v>
      </c>
      <c r="H260" s="111">
        <v>376.10899999999998</v>
      </c>
      <c r="I260" s="112"/>
      <c r="J260" s="113">
        <f>ROUND(I260*H260,2)</f>
        <v>0</v>
      </c>
      <c r="K260" s="109" t="s">
        <v>81</v>
      </c>
      <c r="L260" s="11"/>
      <c r="M260" s="150" t="s">
        <v>10</v>
      </c>
      <c r="N260" s="151" t="s">
        <v>27</v>
      </c>
      <c r="O260" s="152"/>
      <c r="P260" s="153">
        <f>O260*H260</f>
        <v>0</v>
      </c>
      <c r="Q260" s="153">
        <v>0</v>
      </c>
      <c r="R260" s="153">
        <f>Q260*H260</f>
        <v>0</v>
      </c>
      <c r="S260" s="153">
        <v>0</v>
      </c>
      <c r="T260" s="154">
        <f>S260*H260</f>
        <v>0</v>
      </c>
      <c r="U260" s="10"/>
      <c r="V260" s="10"/>
      <c r="W260" s="10"/>
      <c r="X260" s="10"/>
      <c r="Y260" s="10"/>
      <c r="Z260" s="10"/>
      <c r="AA260" s="10"/>
      <c r="AB260" s="10"/>
      <c r="AC260" s="10"/>
      <c r="AD260" s="10"/>
      <c r="AE260" s="10"/>
      <c r="AR260" s="119" t="s">
        <v>82</v>
      </c>
      <c r="AT260" s="119" t="s">
        <v>77</v>
      </c>
      <c r="AU260" s="119" t="s">
        <v>2</v>
      </c>
      <c r="AY260" s="2" t="s">
        <v>75</v>
      </c>
      <c r="BE260" s="120">
        <f>IF(N260="základní",J260,0)</f>
        <v>0</v>
      </c>
      <c r="BF260" s="120">
        <f>IF(N260="snížená",J260,0)</f>
        <v>0</v>
      </c>
      <c r="BG260" s="120">
        <f>IF(N260="zákl. přenesená",J260,0)</f>
        <v>0</v>
      </c>
      <c r="BH260" s="120">
        <f>IF(N260="sníž. přenesená",J260,0)</f>
        <v>0</v>
      </c>
      <c r="BI260" s="120">
        <f>IF(N260="nulová",J260,0)</f>
        <v>0</v>
      </c>
      <c r="BJ260" s="2" t="s">
        <v>73</v>
      </c>
      <c r="BK260" s="120">
        <f>ROUND(I260*H260,2)</f>
        <v>0</v>
      </c>
      <c r="BL260" s="2" t="s">
        <v>82</v>
      </c>
      <c r="BM260" s="119" t="s">
        <v>380</v>
      </c>
    </row>
    <row r="261" spans="1:65" s="14" customFormat="1" ht="6.95" customHeight="1" x14ac:dyDescent="0.2">
      <c r="A261" s="10"/>
      <c r="B261" s="51"/>
      <c r="C261" s="52"/>
      <c r="D261" s="52"/>
      <c r="E261" s="52"/>
      <c r="F261" s="52"/>
      <c r="G261" s="52"/>
      <c r="H261" s="52"/>
      <c r="I261" s="53"/>
      <c r="J261" s="52"/>
      <c r="K261" s="52"/>
      <c r="L261" s="11"/>
      <c r="M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  <c r="Z261" s="10"/>
      <c r="AA261" s="10"/>
      <c r="AB261" s="10"/>
      <c r="AC261" s="10"/>
      <c r="AD261" s="10"/>
      <c r="AE261" s="10"/>
    </row>
  </sheetData>
  <autoFilter ref="C123:K260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90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503.1 - SO503.1 - Účelová...</vt:lpstr>
      <vt:lpstr>'503.1 - SO503.1 - Účelová...'!Názvy_tisku</vt:lpstr>
      <vt:lpstr>'503.1 - SO503.1 - Účelová...'!Oblast_tisku</vt:lpstr>
    </vt:vector>
  </TitlesOfParts>
  <Company>Knesl Kyncl architekti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 Zdražil</dc:creator>
  <cp:lastModifiedBy>Radim Zdražil</cp:lastModifiedBy>
  <cp:lastPrinted>2019-07-30T07:47:44Z</cp:lastPrinted>
  <dcterms:created xsi:type="dcterms:W3CDTF">2019-07-30T05:16:41Z</dcterms:created>
  <dcterms:modified xsi:type="dcterms:W3CDTF">2019-07-30T07:47:55Z</dcterms:modified>
</cp:coreProperties>
</file>